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2120" windowHeight="9120" activeTab="0"/>
  </bookViews>
  <sheets>
    <sheet name="Chy-Spo" sheetId="1" r:id="rId1"/>
    <sheet name="KH-Ziz" sheetId="2" r:id="rId2"/>
    <sheet name="JC B- Kol" sheetId="3" r:id="rId3"/>
    <sheet name="Dac-CB" sheetId="4" r:id="rId4"/>
    <sheet name="UL-JBC" sheetId="5" r:id="rId5"/>
  </sheets>
  <definedNames/>
  <calcPr fullCalcOnLoad="1"/>
</workbook>
</file>

<file path=xl/sharedStrings.xml><?xml version="1.0" encoding="utf-8"?>
<sst xmlns="http://schemas.openxmlformats.org/spreadsheetml/2006/main" count="552" uniqueCount="178">
  <si>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</si>
  <si>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</si>
  <si>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</si>
  <si>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</si>
  <si>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</si>
  <si>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</si>
  <si>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</si>
  <si>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</si>
  <si>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</si>
  <si>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</si>
  <si>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</si>
  <si>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</si>
  <si>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</si>
  <si>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</si>
  <si>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</si>
  <si>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</si>
  <si>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</si>
  <si>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</si>
  <si>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</si>
  <si>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</si>
  <si>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</si>
  <si>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</si>
  <si>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</si>
  <si>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</si>
  <si>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</si>
  <si>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</si>
  <si>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</si>
  <si>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</si>
  <si>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</si>
  <si>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</si>
  <si>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</si>
  <si>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</si>
  <si>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</si>
  <si>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</si>
  <si>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</si>
  <si>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</si>
  <si>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</si>
  <si>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</si>
  <si>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</si>
  <si>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Loko Ústí n.L.</t>
  </si>
  <si>
    <t>TJ Lokomotiva Ústí nad Labem</t>
  </si>
  <si>
    <t>Eva</t>
  </si>
  <si>
    <t>Lucie</t>
  </si>
  <si>
    <t>Odstrčilová</t>
  </si>
  <si>
    <t>Tereza</t>
  </si>
  <si>
    <t>Tiličková</t>
  </si>
  <si>
    <t>Zuzana</t>
  </si>
  <si>
    <t>Jandíková</t>
  </si>
  <si>
    <t>Balzerová</t>
  </si>
  <si>
    <t>Jana</t>
  </si>
  <si>
    <t>Slezáčková</t>
  </si>
  <si>
    <t>Věra</t>
  </si>
  <si>
    <t>Čiháková</t>
  </si>
  <si>
    <t>Josef Strachoň</t>
  </si>
  <si>
    <t>Florianová</t>
  </si>
  <si>
    <t>Wajsarová</t>
  </si>
  <si>
    <t>Monika</t>
  </si>
  <si>
    <t>Kaanová</t>
  </si>
  <si>
    <t>Ivana</t>
  </si>
  <si>
    <t>Háková</t>
  </si>
  <si>
    <t>Petra</t>
  </si>
  <si>
    <t>Syková</t>
  </si>
  <si>
    <t>Olga</t>
  </si>
  <si>
    <t>Šklíbová</t>
  </si>
  <si>
    <t>Jitka</t>
  </si>
  <si>
    <t>TJ Bižuterie Jablonec nad Nisou</t>
  </si>
  <si>
    <t>I/0033</t>
  </si>
  <si>
    <t xml:space="preserve">   20.10. 2012</t>
  </si>
  <si>
    <t xml:space="preserve">  II / 0374</t>
  </si>
  <si>
    <t xml:space="preserve">  Miloslav  Buček</t>
  </si>
  <si>
    <t xml:space="preserve"> Čampulová</t>
  </si>
  <si>
    <t>Matulová</t>
  </si>
  <si>
    <t>Miroslava</t>
  </si>
  <si>
    <t>Jindra</t>
  </si>
  <si>
    <t>VONDRUŠOVÁ</t>
  </si>
  <si>
    <t>KOVÁŘOVÁ</t>
  </si>
  <si>
    <t>Milada</t>
  </si>
  <si>
    <t>Simona</t>
  </si>
  <si>
    <t>KOTKOVÁ</t>
  </si>
  <si>
    <t>MATULOVÁ</t>
  </si>
  <si>
    <t>ŠIMKOVÁ</t>
  </si>
  <si>
    <t>VYBÍRALOVÁ</t>
  </si>
  <si>
    <t>Alena</t>
  </si>
  <si>
    <t>Veronika</t>
  </si>
  <si>
    <t>ČAMPULOVÁ</t>
  </si>
  <si>
    <t>ZÁBRANSKÁ</t>
  </si>
  <si>
    <t>Pavlína</t>
  </si>
  <si>
    <t>KULOVÁ</t>
  </si>
  <si>
    <t>MARKOVÁ</t>
  </si>
  <si>
    <t>Zdeńa</t>
  </si>
  <si>
    <t>Michaela</t>
  </si>
  <si>
    <t>ŠTRUPLOVÁ</t>
  </si>
  <si>
    <t>KOPEČNÁ</t>
  </si>
  <si>
    <t xml:space="preserve">   T J Loko Č. Budějovice</t>
  </si>
  <si>
    <t xml:space="preserve">  T J  Centropen Dačice</t>
  </si>
  <si>
    <t xml:space="preserve">   20. 10. 2012</t>
  </si>
  <si>
    <t xml:space="preserve"> Centropen  Dačice</t>
  </si>
  <si>
    <t>20.10.2012 Kříž</t>
  </si>
  <si>
    <t>Portyšová Nikola</t>
  </si>
  <si>
    <t>Danišová Martina</t>
  </si>
  <si>
    <t>II/0395</t>
  </si>
  <si>
    <t>Kříž Pavel</t>
  </si>
  <si>
    <t>Moravcová Michaela</t>
  </si>
  <si>
    <t>Tomášková Lenka</t>
  </si>
  <si>
    <t>Vlasta</t>
  </si>
  <si>
    <t>Kohoutová</t>
  </si>
  <si>
    <t>Šedivá</t>
  </si>
  <si>
    <t>Lenka</t>
  </si>
  <si>
    <t>Holcmanová</t>
  </si>
  <si>
    <t>Tomášková</t>
  </si>
  <si>
    <t>Martina</t>
  </si>
  <si>
    <t>Moravcová</t>
  </si>
  <si>
    <t>Kristýnka</t>
  </si>
  <si>
    <t>Nikola</t>
  </si>
  <si>
    <t>Dejdová</t>
  </si>
  <si>
    <t>Portyšová</t>
  </si>
  <si>
    <t>Zdeňka</t>
  </si>
  <si>
    <t>Hercíková</t>
  </si>
  <si>
    <t>Magdaléna</t>
  </si>
  <si>
    <t>Helena</t>
  </si>
  <si>
    <t>Šamalová</t>
  </si>
  <si>
    <t>Sokol Kolín -  A</t>
  </si>
  <si>
    <t>SKK Jičín -  ženy B</t>
  </si>
  <si>
    <t>SKK Jičín</t>
  </si>
  <si>
    <t>16.00</t>
  </si>
  <si>
    <t>13.00</t>
  </si>
  <si>
    <t>I/0041</t>
  </si>
  <si>
    <t>Vyhlídal Vítězslav</t>
  </si>
  <si>
    <t>Sedláčková Irini</t>
  </si>
  <si>
    <t>Barborová Hana</t>
  </si>
  <si>
    <t>Citová</t>
  </si>
  <si>
    <t>Liberská</t>
  </si>
  <si>
    <t>Kateřina</t>
  </si>
  <si>
    <t>Katzová</t>
  </si>
  <si>
    <t>Bulíčková</t>
  </si>
  <si>
    <t>Blanka</t>
  </si>
  <si>
    <t>Mašková</t>
  </si>
  <si>
    <t>Kopecká</t>
  </si>
  <si>
    <t>Anna</t>
  </si>
  <si>
    <t>Klára</t>
  </si>
  <si>
    <t>Sailerová</t>
  </si>
  <si>
    <t>Šuhajová</t>
  </si>
  <si>
    <t>Hedvika</t>
  </si>
  <si>
    <t>Mizerová</t>
  </si>
  <si>
    <t>Renková</t>
  </si>
  <si>
    <t>Hana</t>
  </si>
  <si>
    <t>Boštická</t>
  </si>
  <si>
    <t>Barborová</t>
  </si>
  <si>
    <t>SK Žižkov Praha</t>
  </si>
  <si>
    <t>TJ Sparta Kutná Hora</t>
  </si>
  <si>
    <t>TJ Spatra Kutná Hora</t>
  </si>
  <si>
    <t>20.10.2012 Smažík</t>
  </si>
  <si>
    <t>17.30</t>
  </si>
  <si>
    <t>14.00</t>
  </si>
  <si>
    <t>II/0307</t>
  </si>
  <si>
    <t>Smažík Karel</t>
  </si>
  <si>
    <t>Tauerová Lucie</t>
  </si>
  <si>
    <t>Kovandová Alena</t>
  </si>
  <si>
    <t>Jindrová</t>
  </si>
  <si>
    <t>Kovandová</t>
  </si>
  <si>
    <t>Dita</t>
  </si>
  <si>
    <t>Tauerová</t>
  </si>
  <si>
    <t>Kotorová</t>
  </si>
  <si>
    <t>Miriam</t>
  </si>
  <si>
    <t>Nocarová</t>
  </si>
  <si>
    <t>Takáčová</t>
  </si>
  <si>
    <t>Ambrová</t>
  </si>
  <si>
    <t>Návarová</t>
  </si>
  <si>
    <t>Renata</t>
  </si>
  <si>
    <t>Rybářová</t>
  </si>
  <si>
    <t>Cízlerová</t>
  </si>
  <si>
    <t>Jiřina</t>
  </si>
  <si>
    <t>Šárka</t>
  </si>
  <si>
    <t>Kařízková</t>
  </si>
  <si>
    <t>Ondřejová</t>
  </si>
  <si>
    <t>TJ Sokol Spořice</t>
  </si>
  <si>
    <t>TJ Sokol Chýnov</t>
  </si>
  <si>
    <t>KK Loko Tábor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</si>
</sst>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4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4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80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9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80" xfId="0" applyNumberFormat="1" applyBorder="1" applyAlignment="1" applyProtection="1">
      <alignment horizontal="left" indent="1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177</v>
      </c>
      <c r="M1" s="100"/>
      <c r="N1" s="100"/>
      <c r="O1" s="101" t="s">
        <v>37</v>
      </c>
      <c r="P1" s="101"/>
      <c r="Q1" s="102">
        <v>41202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176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175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174</v>
      </c>
      <c r="B8" s="74"/>
      <c r="C8" s="10">
        <v>1</v>
      </c>
      <c r="D8" s="11">
        <v>102</v>
      </c>
      <c r="E8" s="12">
        <v>36</v>
      </c>
      <c r="F8" s="12">
        <v>2</v>
      </c>
      <c r="G8" s="13">
        <f>IF(AND(ISBLANK(D8),ISBLANK(E8)),"",D8+E8)</f>
        <v>138</v>
      </c>
      <c r="H8" s="14">
        <f>IF(OR(ISNUMBER($G8),ISNUMBER($Q8)),(SIGN(N($G8)-N($Q8))+1)/2,"")</f>
        <v>0</v>
      </c>
      <c r="I8" s="15"/>
      <c r="K8" s="73" t="s">
        <v>173</v>
      </c>
      <c r="L8" s="74"/>
      <c r="M8" s="10">
        <v>1</v>
      </c>
      <c r="N8" s="11">
        <v>97</v>
      </c>
      <c r="O8" s="12">
        <v>44</v>
      </c>
      <c r="P8" s="12">
        <v>3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83</v>
      </c>
      <c r="E9" s="18">
        <v>43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104</v>
      </c>
      <c r="O9" s="18">
        <v>35</v>
      </c>
      <c r="P9" s="18">
        <v>7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 thickBot="1">
      <c r="A10" s="77" t="s">
        <v>172</v>
      </c>
      <c r="B10" s="78"/>
      <c r="C10" s="16">
        <v>3</v>
      </c>
      <c r="D10" s="17">
        <v>75</v>
      </c>
      <c r="E10" s="18">
        <v>53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77" t="s">
        <v>171</v>
      </c>
      <c r="L10" s="78"/>
      <c r="M10" s="16">
        <v>3</v>
      </c>
      <c r="N10" s="17">
        <v>90</v>
      </c>
      <c r="O10" s="18">
        <v>50</v>
      </c>
      <c r="P10" s="18">
        <v>2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93</v>
      </c>
      <c r="E11" s="23">
        <v>42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39</v>
      </c>
      <c r="P11" s="23">
        <v>2</v>
      </c>
      <c r="Q11" s="24">
        <f>IF(AND(ISBLANK(N11),ISBLANK(O11)),"",N11+O11)</f>
        <v>122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20987</v>
      </c>
      <c r="B12" s="82"/>
      <c r="C12" s="26" t="s">
        <v>12</v>
      </c>
      <c r="D12" s="27">
        <f>IF(ISNUMBER($G12),SUM(D8:D11),"")</f>
        <v>353</v>
      </c>
      <c r="E12" s="28">
        <f>IF(ISNUMBER($G12),SUM(E8:E11),"")</f>
        <v>174</v>
      </c>
      <c r="F12" s="28">
        <f>IF(ISNUMBER($G12),SUM(F8:F11),"")</f>
        <v>4</v>
      </c>
      <c r="G12" s="29">
        <f>IF(SUM($G8:$G11)+SUM($Q8:$Q11)&gt;0,SUM(G8:G11),"")</f>
        <v>527</v>
      </c>
      <c r="H12" s="27">
        <f>IF(ISNUMBER($G12),SUM(H8:H11),"")</f>
        <v>1</v>
      </c>
      <c r="I12" s="72"/>
      <c r="K12" s="81">
        <v>1694</v>
      </c>
      <c r="L12" s="82"/>
      <c r="M12" s="26" t="s">
        <v>12</v>
      </c>
      <c r="N12" s="27">
        <f>IF(ISNUMBER($G12),SUM(N8:N11),"")</f>
        <v>374</v>
      </c>
      <c r="O12" s="28">
        <f>IF(ISNUMBER($G12),SUM(O8:O11),"")</f>
        <v>168</v>
      </c>
      <c r="P12" s="28">
        <f>IF(ISNUMBER($G12),SUM(P8:P11),"")</f>
        <v>14</v>
      </c>
      <c r="Q12" s="29">
        <f>IF(SUM($G8:$G11)+SUM($Q8:$Q11)&gt;0,SUM(Q8:Q11),"")</f>
        <v>542</v>
      </c>
      <c r="R12" s="27">
        <f>IF(ISNUMBER($G12),SUM(R8:R11),"")</f>
        <v>3</v>
      </c>
      <c r="S12" s="72"/>
    </row>
    <row r="13" spans="1:19" ht="12.75" customHeight="1">
      <c r="A13" s="73" t="s">
        <v>170</v>
      </c>
      <c r="B13" s="74"/>
      <c r="C13" s="10">
        <v>1</v>
      </c>
      <c r="D13" s="11">
        <v>75</v>
      </c>
      <c r="E13" s="12">
        <v>33</v>
      </c>
      <c r="F13" s="12">
        <v>3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73" t="s">
        <v>169</v>
      </c>
      <c r="L13" s="74"/>
      <c r="M13" s="10">
        <v>1</v>
      </c>
      <c r="N13" s="11">
        <v>95</v>
      </c>
      <c r="O13" s="12">
        <v>53</v>
      </c>
      <c r="P13" s="12">
        <v>2</v>
      </c>
      <c r="Q13" s="13">
        <f>IF(AND(ISBLANK(N13),ISBLANK(O13)),"",N13+O13)</f>
        <v>148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81</v>
      </c>
      <c r="E14" s="18">
        <v>44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99</v>
      </c>
      <c r="O14" s="18">
        <v>42</v>
      </c>
      <c r="P14" s="18">
        <v>1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77" t="s">
        <v>72</v>
      </c>
      <c r="B15" s="78"/>
      <c r="C15" s="16">
        <v>3</v>
      </c>
      <c r="D15" s="17">
        <v>78</v>
      </c>
      <c r="E15" s="18">
        <v>63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77" t="s">
        <v>168</v>
      </c>
      <c r="L15" s="78"/>
      <c r="M15" s="16">
        <v>3</v>
      </c>
      <c r="N15" s="17">
        <v>90</v>
      </c>
      <c r="O15" s="18">
        <v>50</v>
      </c>
      <c r="P15" s="18">
        <v>0</v>
      </c>
      <c r="Q15" s="19">
        <f>IF(AND(ISBLANK(N15),ISBLANK(O15)),"",N15+O15)</f>
        <v>140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92</v>
      </c>
      <c r="E16" s="23">
        <v>39</v>
      </c>
      <c r="F16" s="23">
        <v>2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35</v>
      </c>
      <c r="P16" s="23">
        <v>0</v>
      </c>
      <c r="Q16" s="24">
        <f>IF(AND(ISBLANK(N16),ISBLANK(O16)),"",N16+O16)</f>
        <v>128</v>
      </c>
      <c r="R16" s="25">
        <f>IF(ISNUMBER($H16),1-$H16,"")</f>
        <v>0</v>
      </c>
      <c r="S16" s="71">
        <f>IF(ISNUMBER($I16),1-$I16,"")</f>
        <v>1</v>
      </c>
    </row>
    <row r="17" spans="1:19" ht="15.75" customHeight="1" thickBot="1">
      <c r="A17" s="81">
        <v>2872</v>
      </c>
      <c r="B17" s="82"/>
      <c r="C17" s="26" t="s">
        <v>12</v>
      </c>
      <c r="D17" s="27">
        <f>IF(ISNUMBER($G17),SUM(D13:D16),"")</f>
        <v>326</v>
      </c>
      <c r="E17" s="28">
        <f>IF(ISNUMBER($G17),SUM(E13:E16),"")</f>
        <v>179</v>
      </c>
      <c r="F17" s="28">
        <f>IF(ISNUMBER($G17),SUM(F13:F16),"")</f>
        <v>6</v>
      </c>
      <c r="G17" s="29">
        <f>IF(SUM($G13:$G16)+SUM($Q13:$Q16)&gt;0,SUM(G13:G16),"")</f>
        <v>505</v>
      </c>
      <c r="H17" s="27">
        <f>IF(ISNUMBER($G17),SUM(H13:H16),"")</f>
        <v>2</v>
      </c>
      <c r="I17" s="72"/>
      <c r="K17" s="81">
        <v>9621</v>
      </c>
      <c r="L17" s="82"/>
      <c r="M17" s="26" t="s">
        <v>12</v>
      </c>
      <c r="N17" s="27">
        <f>IF(ISNUMBER($G17),SUM(N13:N16),"")</f>
        <v>377</v>
      </c>
      <c r="O17" s="28">
        <f>IF(ISNUMBER($G17),SUM(O13:O16),"")</f>
        <v>180</v>
      </c>
      <c r="P17" s="28">
        <f>IF(ISNUMBER($G17),SUM(P13:P16),"")</f>
        <v>3</v>
      </c>
      <c r="Q17" s="29">
        <f>IF(SUM($G13:$G16)+SUM($Q13:$Q16)&gt;0,SUM(Q13:Q16),"")</f>
        <v>557</v>
      </c>
      <c r="R17" s="27">
        <f>IF(ISNUMBER($G17),SUM(R13:R16),"")</f>
        <v>2</v>
      </c>
      <c r="S17" s="72"/>
    </row>
    <row r="18" spans="1:19" ht="12.75" customHeight="1">
      <c r="A18" s="73" t="s">
        <v>167</v>
      </c>
      <c r="B18" s="74"/>
      <c r="C18" s="10">
        <v>1</v>
      </c>
      <c r="D18" s="11">
        <v>101</v>
      </c>
      <c r="E18" s="12">
        <v>36</v>
      </c>
      <c r="F18" s="12">
        <v>2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73" t="s">
        <v>166</v>
      </c>
      <c r="L18" s="74"/>
      <c r="M18" s="10">
        <v>1</v>
      </c>
      <c r="N18" s="11">
        <v>85</v>
      </c>
      <c r="O18" s="12">
        <v>45</v>
      </c>
      <c r="P18" s="12">
        <v>2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93</v>
      </c>
      <c r="E19" s="18">
        <v>44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54</v>
      </c>
      <c r="P19" s="18">
        <v>1</v>
      </c>
      <c r="Q19" s="19">
        <f>IF(AND(ISBLANK(N19),ISBLANK(O19)),"",N19+O19)</f>
        <v>146</v>
      </c>
      <c r="R19" s="20">
        <f>IF(ISNUMBER($H19),1-$H19,"")</f>
        <v>1</v>
      </c>
      <c r="S19" s="15"/>
    </row>
    <row r="20" spans="1:19" ht="12.75" customHeight="1" thickBot="1">
      <c r="A20" s="77" t="s">
        <v>51</v>
      </c>
      <c r="B20" s="78"/>
      <c r="C20" s="16">
        <v>3</v>
      </c>
      <c r="D20" s="17">
        <v>94</v>
      </c>
      <c r="E20" s="18">
        <v>45</v>
      </c>
      <c r="F20" s="18">
        <v>0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7" t="s">
        <v>132</v>
      </c>
      <c r="L20" s="78"/>
      <c r="M20" s="16">
        <v>3</v>
      </c>
      <c r="N20" s="17">
        <v>90</v>
      </c>
      <c r="O20" s="18">
        <v>43</v>
      </c>
      <c r="P20" s="18">
        <v>0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94</v>
      </c>
      <c r="E21" s="23">
        <v>44</v>
      </c>
      <c r="F21" s="23">
        <v>3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84</v>
      </c>
      <c r="O21" s="23">
        <v>43</v>
      </c>
      <c r="P21" s="23">
        <v>0</v>
      </c>
      <c r="Q21" s="24">
        <f>IF(AND(ISBLANK(N21),ISBLANK(O21)),"",N21+O21)</f>
        <v>127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11452</v>
      </c>
      <c r="B22" s="82"/>
      <c r="C22" s="26" t="s">
        <v>12</v>
      </c>
      <c r="D22" s="27">
        <f>IF(ISNUMBER($G22),SUM(D18:D21),"")</f>
        <v>382</v>
      </c>
      <c r="E22" s="28">
        <f>IF(ISNUMBER($G22),SUM(E18:E21),"")</f>
        <v>169</v>
      </c>
      <c r="F22" s="28">
        <f>IF(ISNUMBER($G22),SUM(F18:F21),"")</f>
        <v>5</v>
      </c>
      <c r="G22" s="29">
        <f>IF(SUM($G18:$G21)+SUM($Q18:$Q21)&gt;0,SUM(G18:G21),"")</f>
        <v>551</v>
      </c>
      <c r="H22" s="27">
        <f>IF(ISNUMBER($G22),SUM(H18:H21),"")</f>
        <v>3</v>
      </c>
      <c r="I22" s="72"/>
      <c r="K22" s="81">
        <v>16555</v>
      </c>
      <c r="L22" s="82"/>
      <c r="M22" s="26" t="s">
        <v>12</v>
      </c>
      <c r="N22" s="27">
        <f>IF(ISNUMBER($G22),SUM(N18:N21),"")</f>
        <v>351</v>
      </c>
      <c r="O22" s="28">
        <f>IF(ISNUMBER($G22),SUM(O18:O21),"")</f>
        <v>185</v>
      </c>
      <c r="P22" s="28">
        <f>IF(ISNUMBER($G22),SUM(P18:P21),"")</f>
        <v>3</v>
      </c>
      <c r="Q22" s="29">
        <f>IF(SUM($G18:$G21)+SUM($Q18:$Q21)&gt;0,SUM(Q18:Q21),"")</f>
        <v>536</v>
      </c>
      <c r="R22" s="27">
        <f>IF(ISNUMBER($G22),SUM(R18:R21),"")</f>
        <v>1</v>
      </c>
      <c r="S22" s="72"/>
    </row>
    <row r="23" spans="1:19" ht="12.75" customHeight="1">
      <c r="A23" s="73" t="s">
        <v>165</v>
      </c>
      <c r="B23" s="74"/>
      <c r="C23" s="10">
        <v>1</v>
      </c>
      <c r="D23" s="11">
        <v>96</v>
      </c>
      <c r="E23" s="12">
        <v>51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73" t="s">
        <v>164</v>
      </c>
      <c r="L23" s="74"/>
      <c r="M23" s="10">
        <v>1</v>
      </c>
      <c r="N23" s="11">
        <v>94</v>
      </c>
      <c r="O23" s="12">
        <v>40</v>
      </c>
      <c r="P23" s="12">
        <v>0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44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100</v>
      </c>
      <c r="O24" s="18">
        <v>35</v>
      </c>
      <c r="P24" s="18">
        <v>3</v>
      </c>
      <c r="Q24" s="19">
        <f>IF(AND(ISBLANK(N24),ISBLANK(O24)),"",N24+O24)</f>
        <v>135</v>
      </c>
      <c r="R24" s="20">
        <f>IF(ISNUMBER($H24),1-$H24,"")</f>
        <v>0</v>
      </c>
      <c r="S24" s="15"/>
    </row>
    <row r="25" spans="1:19" ht="12.75" customHeight="1" thickBot="1">
      <c r="A25" s="77" t="s">
        <v>49</v>
      </c>
      <c r="B25" s="78"/>
      <c r="C25" s="16">
        <v>3</v>
      </c>
      <c r="D25" s="17">
        <v>97</v>
      </c>
      <c r="E25" s="18">
        <v>50</v>
      </c>
      <c r="F25" s="18">
        <v>0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77" t="s">
        <v>163</v>
      </c>
      <c r="L25" s="78"/>
      <c r="M25" s="16">
        <v>3</v>
      </c>
      <c r="N25" s="17">
        <v>81</v>
      </c>
      <c r="O25" s="18">
        <v>51</v>
      </c>
      <c r="P25" s="18">
        <v>0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100</v>
      </c>
      <c r="E26" s="23">
        <v>45</v>
      </c>
      <c r="F26" s="23">
        <v>2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77</v>
      </c>
      <c r="O26" s="23">
        <v>53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15986</v>
      </c>
      <c r="B27" s="82"/>
      <c r="C27" s="26" t="s">
        <v>12</v>
      </c>
      <c r="D27" s="27">
        <f>IF(ISNUMBER($G27),SUM(D23:D26),"")</f>
        <v>386</v>
      </c>
      <c r="E27" s="28">
        <f>IF(ISNUMBER($G27),SUM(E23:E26),"")</f>
        <v>190</v>
      </c>
      <c r="F27" s="28">
        <f>IF(ISNUMBER($G27),SUM(F23:F26),"")</f>
        <v>2</v>
      </c>
      <c r="G27" s="29">
        <f>IF(SUM($G23:$G26)+SUM($Q23:$Q26)&gt;0,SUM(G23:G26),"")</f>
        <v>576</v>
      </c>
      <c r="H27" s="27">
        <f>IF(ISNUMBER($G27),SUM(H23:H26),"")</f>
        <v>4</v>
      </c>
      <c r="I27" s="72"/>
      <c r="K27" s="81">
        <v>10423</v>
      </c>
      <c r="L27" s="266"/>
      <c r="M27" s="26" t="s">
        <v>12</v>
      </c>
      <c r="N27" s="27">
        <f>IF(ISNUMBER($G27),SUM(N23:N26),"")</f>
        <v>352</v>
      </c>
      <c r="O27" s="28">
        <f>IF(ISNUMBER($G27),SUM(O23:O26),"")</f>
        <v>179</v>
      </c>
      <c r="P27" s="28">
        <f>IF(ISNUMBER($G27),SUM(P23:P26),"")</f>
        <v>4</v>
      </c>
      <c r="Q27" s="29">
        <f>IF(SUM($G23:$G26)+SUM($Q23:$Q26)&gt;0,SUM(Q23:Q26),"")</f>
        <v>531</v>
      </c>
      <c r="R27" s="27">
        <f>IF(ISNUMBER($G27),SUM(R23:R26),"")</f>
        <v>0</v>
      </c>
      <c r="S27" s="72"/>
    </row>
    <row r="28" spans="1:19" ht="12.75" customHeight="1">
      <c r="A28" s="73" t="s">
        <v>162</v>
      </c>
      <c r="B28" s="74"/>
      <c r="C28" s="10">
        <v>1</v>
      </c>
      <c r="D28" s="11">
        <v>93</v>
      </c>
      <c r="E28" s="12">
        <v>54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3" t="s">
        <v>161</v>
      </c>
      <c r="L28" s="74"/>
      <c r="M28" s="10">
        <v>1</v>
      </c>
      <c r="N28" s="11">
        <v>91</v>
      </c>
      <c r="O28" s="12">
        <v>45</v>
      </c>
      <c r="P28" s="12">
        <v>1</v>
      </c>
      <c r="Q28" s="13">
        <f>IF(AND(ISBLANK(N28),ISBLANK(O28)),"",N28+O28)</f>
        <v>136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88</v>
      </c>
      <c r="E29" s="18">
        <v>54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104</v>
      </c>
      <c r="O29" s="18">
        <v>54</v>
      </c>
      <c r="P29" s="18">
        <v>2</v>
      </c>
      <c r="Q29" s="19">
        <f>IF(AND(ISBLANK(N29),ISBLANK(O29)),"",N29+O29)</f>
        <v>158</v>
      </c>
      <c r="R29" s="20">
        <f>IF(ISNUMBER($H29),1-$H29,"")</f>
        <v>1</v>
      </c>
      <c r="S29" s="15"/>
    </row>
    <row r="30" spans="1:19" ht="12.75" customHeight="1" thickBot="1">
      <c r="A30" s="77" t="s">
        <v>160</v>
      </c>
      <c r="B30" s="78"/>
      <c r="C30" s="16">
        <v>3</v>
      </c>
      <c r="D30" s="17">
        <v>91</v>
      </c>
      <c r="E30" s="18">
        <v>36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77" t="s">
        <v>42</v>
      </c>
      <c r="L30" s="78"/>
      <c r="M30" s="16">
        <v>3</v>
      </c>
      <c r="N30" s="17">
        <v>96</v>
      </c>
      <c r="O30" s="18">
        <v>52</v>
      </c>
      <c r="P30" s="18">
        <v>0</v>
      </c>
      <c r="Q30" s="19">
        <f>IF(AND(ISBLANK(N30),ISBLANK(O30)),"",N30+O30)</f>
        <v>148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94</v>
      </c>
      <c r="E31" s="23">
        <v>54</v>
      </c>
      <c r="F31" s="23">
        <v>1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88</v>
      </c>
      <c r="O31" s="23">
        <v>45</v>
      </c>
      <c r="P31" s="23">
        <v>0</v>
      </c>
      <c r="Q31" s="24">
        <f>IF(AND(ISBLANK(N31),ISBLANK(O31)),"",N31+O31)</f>
        <v>133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1454</v>
      </c>
      <c r="B32" s="266"/>
      <c r="C32" s="26" t="s">
        <v>12</v>
      </c>
      <c r="D32" s="27">
        <f>IF(ISNUMBER($G32),SUM(D28:D31),"")</f>
        <v>366</v>
      </c>
      <c r="E32" s="28">
        <f>IF(ISNUMBER($G32),SUM(E28:E31),"")</f>
        <v>198</v>
      </c>
      <c r="F32" s="28">
        <f>IF(ISNUMBER($G32),SUM(F28:F31),"")</f>
        <v>4</v>
      </c>
      <c r="G32" s="29">
        <f>IF(SUM($G28:$G31)+SUM($Q28:$Q31)&gt;0,SUM(G28:G31),"")</f>
        <v>564</v>
      </c>
      <c r="H32" s="27">
        <f>IF(ISNUMBER($G32),SUM(H28:H31),"")</f>
        <v>2</v>
      </c>
      <c r="I32" s="72"/>
      <c r="K32" s="81">
        <v>10422</v>
      </c>
      <c r="L32" s="82"/>
      <c r="M32" s="26" t="s">
        <v>12</v>
      </c>
      <c r="N32" s="27">
        <f>IF(ISNUMBER($G32),SUM(N28:N31),"")</f>
        <v>379</v>
      </c>
      <c r="O32" s="28">
        <f>IF(ISNUMBER($G32),SUM(O28:O31),"")</f>
        <v>196</v>
      </c>
      <c r="P32" s="28">
        <f>IF(ISNUMBER($G32),SUM(P28:P31),"")</f>
        <v>3</v>
      </c>
      <c r="Q32" s="29">
        <f>IF(SUM($G28:$G31)+SUM($Q28:$Q31)&gt;0,SUM(Q28:Q31),"")</f>
        <v>575</v>
      </c>
      <c r="R32" s="27">
        <f>IF(ISNUMBER($G32),SUM(R28:R31),"")</f>
        <v>2</v>
      </c>
      <c r="S32" s="72"/>
    </row>
    <row r="33" spans="1:19" ht="12.75" customHeight="1">
      <c r="A33" s="73" t="s">
        <v>159</v>
      </c>
      <c r="B33" s="74"/>
      <c r="C33" s="10">
        <v>1</v>
      </c>
      <c r="D33" s="11">
        <v>96</v>
      </c>
      <c r="E33" s="12">
        <v>62</v>
      </c>
      <c r="F33" s="12">
        <v>0</v>
      </c>
      <c r="G33" s="13">
        <f>IF(AND(ISBLANK(D33),ISBLANK(E33)),"",D33+E33)</f>
        <v>158</v>
      </c>
      <c r="H33" s="14">
        <f>IF(OR(ISNUMBER($G33),ISNUMBER($Q33)),(SIGN(N($G33)-N($Q33))+1)/2,"")</f>
        <v>1</v>
      </c>
      <c r="I33" s="15"/>
      <c r="K33" s="73" t="s">
        <v>158</v>
      </c>
      <c r="L33" s="74"/>
      <c r="M33" s="10">
        <v>1</v>
      </c>
      <c r="N33" s="11">
        <v>91</v>
      </c>
      <c r="O33" s="12">
        <v>43</v>
      </c>
      <c r="P33" s="12">
        <v>2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90</v>
      </c>
      <c r="E34" s="18">
        <v>45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89</v>
      </c>
      <c r="O34" s="18">
        <v>44</v>
      </c>
      <c r="P34" s="18">
        <v>0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77" t="s">
        <v>82</v>
      </c>
      <c r="B35" s="78"/>
      <c r="C35" s="16">
        <v>3</v>
      </c>
      <c r="D35" s="17">
        <v>93</v>
      </c>
      <c r="E35" s="18">
        <v>36</v>
      </c>
      <c r="F35" s="18">
        <v>2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77" t="s">
        <v>64</v>
      </c>
      <c r="L35" s="78"/>
      <c r="M35" s="16">
        <v>3</v>
      </c>
      <c r="N35" s="17">
        <v>81</v>
      </c>
      <c r="O35" s="18">
        <v>51</v>
      </c>
      <c r="P35" s="18">
        <v>0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83</v>
      </c>
      <c r="E36" s="23">
        <v>51</v>
      </c>
      <c r="F36" s="23">
        <v>1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86</v>
      </c>
      <c r="O36" s="23">
        <v>50</v>
      </c>
      <c r="P36" s="23">
        <v>0</v>
      </c>
      <c r="Q36" s="24">
        <f>IF(AND(ISBLANK(N36),ISBLANK(O36)),"",N36+O36)</f>
        <v>136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2816</v>
      </c>
      <c r="B37" s="82"/>
      <c r="C37" s="26" t="s">
        <v>12</v>
      </c>
      <c r="D37" s="27">
        <f>IF(ISNUMBER($G37),SUM(D33:D36),"")</f>
        <v>362</v>
      </c>
      <c r="E37" s="28">
        <f>IF(ISNUMBER($G37),SUM(E33:E36),"")</f>
        <v>194</v>
      </c>
      <c r="F37" s="28">
        <f>IF(ISNUMBER($G37),SUM(F33:F36),"")</f>
        <v>4</v>
      </c>
      <c r="G37" s="29">
        <f>IF(SUM($G33:$G36)+SUM($Q33:$Q36)&gt;0,SUM(G33:G36),"")</f>
        <v>556</v>
      </c>
      <c r="H37" s="27">
        <f>IF(ISNUMBER($G37),SUM(H33:H36),"")</f>
        <v>2</v>
      </c>
      <c r="I37" s="72"/>
      <c r="K37" s="81">
        <v>1695</v>
      </c>
      <c r="L37" s="266"/>
      <c r="M37" s="26" t="s">
        <v>12</v>
      </c>
      <c r="N37" s="27">
        <f>IF(ISNUMBER($G37),SUM(N33:N36),"")</f>
        <v>347</v>
      </c>
      <c r="O37" s="28">
        <f>IF(ISNUMBER($G37),SUM(O33:O36),"")</f>
        <v>188</v>
      </c>
      <c r="P37" s="28">
        <f>IF(ISNUMBER($G37),SUM(P33:P36),"")</f>
        <v>2</v>
      </c>
      <c r="Q37" s="29">
        <f>IF(SUM($G33:$G36)+SUM($Q33:$Q36)&gt;0,SUM(Q33:Q36),"")</f>
        <v>535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2175</v>
      </c>
      <c r="E39" s="34">
        <f>IF(ISNUMBER($G39),SUM(E12,E17,E22,E27,E32,E37),"")</f>
        <v>1104</v>
      </c>
      <c r="F39" s="34">
        <f>IF(ISNUMBER($G39),SUM(F12,F17,F22,F27,F32,F37),"")</f>
        <v>25</v>
      </c>
      <c r="G39" s="35">
        <f>IF(SUM($G$8:$G$37)+SUM($Q$8:$Q$37)&gt;0,SUM(G12,G17,G22,G27,G32,G37),"")</f>
        <v>3279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2180</v>
      </c>
      <c r="O39" s="34">
        <f>IF(ISNUMBER($G39),SUM(O12,O17,O22,O27,O32,O37),"")</f>
        <v>1096</v>
      </c>
      <c r="P39" s="34">
        <f>IF(ISNUMBER($G39),SUM(P12,P17,P22,P27,P32,P37),"")</f>
        <v>29</v>
      </c>
      <c r="Q39" s="35">
        <f>IF(SUM($G$8:$G$37)+SUM($Q$8:$Q$37)&gt;0,SUM(Q12,Q17,Q22,Q27,Q32,Q37),"")</f>
        <v>3276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157</v>
      </c>
      <c r="D41" s="125"/>
      <c r="E41" s="125"/>
      <c r="G41" s="104"/>
      <c r="H41" s="104"/>
      <c r="I41" s="40">
        <f>IF(ISNUMBER(I$39),SUM(I11,I16,I21,I26,I31,I36,I39),"")</f>
        <v>5</v>
      </c>
      <c r="K41" s="38"/>
      <c r="L41" s="39" t="s">
        <v>22</v>
      </c>
      <c r="M41" s="125" t="s">
        <v>156</v>
      </c>
      <c r="N41" s="125"/>
      <c r="O41" s="125"/>
      <c r="Q41" s="104" t="s">
        <v>16</v>
      </c>
      <c r="R41" s="104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155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154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Chýnov – TJ Sokol Spořice</v>
      </c>
    </row>
    <row r="46" spans="2:11" ht="19.5" customHeight="1">
      <c r="B46" s="2" t="s">
        <v>31</v>
      </c>
      <c r="C46" s="113" t="s">
        <v>153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 t="s">
        <v>152</v>
      </c>
      <c r="D47" s="116"/>
      <c r="I47" s="2" t="s">
        <v>34</v>
      </c>
      <c r="J47" s="116">
        <v>15</v>
      </c>
      <c r="K47" s="116"/>
      <c r="P47" s="2" t="s">
        <v>35</v>
      </c>
      <c r="Q47" s="108">
        <v>41859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5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3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151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8:C58"/>
    <mergeCell ref="C41:E41"/>
    <mergeCell ref="C42:E42"/>
    <mergeCell ref="A50:S50"/>
    <mergeCell ref="C46:D46"/>
    <mergeCell ref="J46:K46"/>
    <mergeCell ref="C47:D47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49:S49"/>
    <mergeCell ref="J47:K47"/>
    <mergeCell ref="B57:C57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G41:H41"/>
    <mergeCell ref="K23:L24"/>
    <mergeCell ref="K28:L29"/>
    <mergeCell ref="K30:L31"/>
    <mergeCell ref="K32:L32"/>
    <mergeCell ref="K27:L27"/>
    <mergeCell ref="I26:I27"/>
    <mergeCell ref="I36:I37"/>
    <mergeCell ref="I31:I32"/>
    <mergeCell ref="B3:I3"/>
    <mergeCell ref="B1:C2"/>
    <mergeCell ref="D1:I1"/>
    <mergeCell ref="C5:C6"/>
    <mergeCell ref="A5:B5"/>
    <mergeCell ref="A6:B6"/>
    <mergeCell ref="H5:I5"/>
    <mergeCell ref="L3:S3"/>
    <mergeCell ref="L1:N1"/>
    <mergeCell ref="O1:P1"/>
    <mergeCell ref="Q1:S1"/>
    <mergeCell ref="A32:B32"/>
    <mergeCell ref="A30:B31"/>
    <mergeCell ref="K15:L16"/>
    <mergeCell ref="I11:I12"/>
    <mergeCell ref="I21:I22"/>
    <mergeCell ref="A23:B24"/>
    <mergeCell ref="A37:B37"/>
    <mergeCell ref="D5:G5"/>
    <mergeCell ref="A33:B34"/>
    <mergeCell ref="A35:B36"/>
    <mergeCell ref="A25:B26"/>
    <mergeCell ref="A27:B27"/>
    <mergeCell ref="A8:B9"/>
    <mergeCell ref="A22:B22"/>
    <mergeCell ref="A10:B11"/>
    <mergeCell ref="A28:B29"/>
    <mergeCell ref="A18:B19"/>
    <mergeCell ref="A20:B21"/>
    <mergeCell ref="R5:S5"/>
    <mergeCell ref="K8:L9"/>
    <mergeCell ref="K10:L11"/>
    <mergeCell ref="M5:M6"/>
    <mergeCell ref="K5:L5"/>
    <mergeCell ref="K6:L6"/>
    <mergeCell ref="N5:Q5"/>
    <mergeCell ref="S21:S22"/>
    <mergeCell ref="S36:S37"/>
    <mergeCell ref="K33:L34"/>
    <mergeCell ref="S26:S27"/>
    <mergeCell ref="S31:S32"/>
    <mergeCell ref="K25:L26"/>
    <mergeCell ref="K35:L36"/>
    <mergeCell ref="K37:L37"/>
    <mergeCell ref="K18:L19"/>
    <mergeCell ref="K20:L21"/>
    <mergeCell ref="K22:L2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I16:I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T45" sqref="T4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9" t="s">
        <v>38</v>
      </c>
      <c r="L1" s="258" t="s">
        <v>150</v>
      </c>
      <c r="M1" s="258"/>
      <c r="N1" s="258"/>
      <c r="O1" s="257" t="s">
        <v>37</v>
      </c>
      <c r="P1" s="257"/>
      <c r="Q1" s="262">
        <v>41202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149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148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147</v>
      </c>
      <c r="B8" s="232"/>
      <c r="C8" s="231">
        <v>1</v>
      </c>
      <c r="D8" s="230">
        <v>80</v>
      </c>
      <c r="E8" s="229">
        <v>35</v>
      </c>
      <c r="F8" s="229">
        <v>4</v>
      </c>
      <c r="G8" s="228">
        <f>IF(AND(ISBLANK(D8),ISBLANK(E8)),"",D8+E8)</f>
        <v>115</v>
      </c>
      <c r="H8" s="227">
        <f>IF(OR(ISNUMBER($G8),ISNUMBER($Q8)),(SIGN(N($G8)-N($Q8))+1)/2,"")</f>
        <v>0</v>
      </c>
      <c r="I8" s="217"/>
      <c r="K8" s="233" t="s">
        <v>146</v>
      </c>
      <c r="L8" s="232"/>
      <c r="M8" s="231">
        <v>1</v>
      </c>
      <c r="N8" s="230">
        <v>90</v>
      </c>
      <c r="O8" s="229">
        <v>36</v>
      </c>
      <c r="P8" s="229">
        <v>1</v>
      </c>
      <c r="Q8" s="228">
        <f>IF(AND(ISBLANK(N8),ISBLANK(O8)),"",N8+O8)</f>
        <v>126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94</v>
      </c>
      <c r="E9" s="220">
        <v>25</v>
      </c>
      <c r="F9" s="220">
        <v>2</v>
      </c>
      <c r="G9" s="219">
        <f>IF(AND(ISBLANK(D9),ISBLANK(E9)),"",D9+E9)</f>
        <v>119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81</v>
      </c>
      <c r="O9" s="220">
        <v>25</v>
      </c>
      <c r="P9" s="220">
        <v>2</v>
      </c>
      <c r="Q9" s="219">
        <f>IF(AND(ISBLANK(N9),ISBLANK(O9)),"",N9+O9)</f>
        <v>106</v>
      </c>
      <c r="R9" s="218">
        <f>IF(ISNUMBER($H9),1-$H9,"")</f>
        <v>0</v>
      </c>
      <c r="S9" s="217"/>
    </row>
    <row r="10" spans="1:19" ht="12.75" customHeight="1" thickBot="1">
      <c r="A10" s="224" t="s">
        <v>145</v>
      </c>
      <c r="B10" s="223"/>
      <c r="C10" s="222">
        <v>3</v>
      </c>
      <c r="D10" s="221">
        <v>93</v>
      </c>
      <c r="E10" s="220">
        <v>50</v>
      </c>
      <c r="F10" s="220">
        <v>0</v>
      </c>
      <c r="G10" s="219">
        <f>IF(AND(ISBLANK(D10),ISBLANK(E10)),"",D10+E10)</f>
        <v>143</v>
      </c>
      <c r="H10" s="218">
        <f>IF(OR(ISNUMBER($G10),ISNUMBER($Q10)),(SIGN(N($G10)-N($Q10))+1)/2,"")</f>
        <v>1</v>
      </c>
      <c r="I10" s="217"/>
      <c r="K10" s="224" t="s">
        <v>107</v>
      </c>
      <c r="L10" s="223"/>
      <c r="M10" s="222">
        <v>3</v>
      </c>
      <c r="N10" s="221">
        <v>85</v>
      </c>
      <c r="O10" s="220">
        <v>35</v>
      </c>
      <c r="P10" s="220">
        <v>3</v>
      </c>
      <c r="Q10" s="219">
        <f>IF(AND(ISBLANK(N10),ISBLANK(O10)),"",N10+O10)</f>
        <v>120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83</v>
      </c>
      <c r="E11" s="212">
        <v>53</v>
      </c>
      <c r="F11" s="212">
        <v>0</v>
      </c>
      <c r="G11" s="211">
        <f>IF(AND(ISBLANK(D11),ISBLANK(E11)),"",D11+E11)</f>
        <v>136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88</v>
      </c>
      <c r="O11" s="212">
        <v>44</v>
      </c>
      <c r="P11" s="212">
        <v>2</v>
      </c>
      <c r="Q11" s="211">
        <f>IF(AND(ISBLANK(N11),ISBLANK(O11)),"",N11+O11)</f>
        <v>132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1962</v>
      </c>
      <c r="B12" s="207"/>
      <c r="C12" s="206" t="s">
        <v>12</v>
      </c>
      <c r="D12" s="203">
        <f>IF(ISNUMBER($G12),SUM(D8:D11),"")</f>
        <v>350</v>
      </c>
      <c r="E12" s="205">
        <f>IF(ISNUMBER($G12),SUM(E8:E11),"")</f>
        <v>163</v>
      </c>
      <c r="F12" s="205">
        <f>IF(ISNUMBER($G12),SUM(F8:F11),"")</f>
        <v>6</v>
      </c>
      <c r="G12" s="204">
        <f>IF(SUM($G8:$G11)+SUM($Q8:$Q11)&gt;0,SUM(G8:G11),"")</f>
        <v>513</v>
      </c>
      <c r="H12" s="203">
        <f>IF(ISNUMBER($G12),SUM(H8:H11),"")</f>
        <v>3</v>
      </c>
      <c r="I12" s="202"/>
      <c r="K12" s="208">
        <v>5431</v>
      </c>
      <c r="L12" s="207"/>
      <c r="M12" s="206" t="s">
        <v>12</v>
      </c>
      <c r="N12" s="203">
        <f>IF(ISNUMBER($G12),SUM(N8:N11),"")</f>
        <v>344</v>
      </c>
      <c r="O12" s="205">
        <f>IF(ISNUMBER($G12),SUM(O8:O11),"")</f>
        <v>140</v>
      </c>
      <c r="P12" s="205">
        <f>IF(ISNUMBER($G12),SUM(P8:P11),"")</f>
        <v>8</v>
      </c>
      <c r="Q12" s="204">
        <f>IF(SUM($G8:$G11)+SUM($Q8:$Q11)&gt;0,SUM(Q8:Q11),"")</f>
        <v>484</v>
      </c>
      <c r="R12" s="203">
        <f>IF(ISNUMBER($G12),SUM(R8:R11),"")</f>
        <v>1</v>
      </c>
      <c r="S12" s="202"/>
    </row>
    <row r="13" spans="1:19" ht="12.75" customHeight="1">
      <c r="A13" s="233" t="s">
        <v>144</v>
      </c>
      <c r="B13" s="232"/>
      <c r="C13" s="231">
        <v>1</v>
      </c>
      <c r="D13" s="230">
        <v>83</v>
      </c>
      <c r="E13" s="229">
        <v>41</v>
      </c>
      <c r="F13" s="229">
        <v>0</v>
      </c>
      <c r="G13" s="228">
        <f>IF(AND(ISBLANK(D13),ISBLANK(E13)),"",D13+E13)</f>
        <v>124</v>
      </c>
      <c r="H13" s="227">
        <f>IF(OR(ISNUMBER($G13),ISNUMBER($Q13)),(SIGN(N($G13)-N($Q13))+1)/2,"")</f>
        <v>0</v>
      </c>
      <c r="I13" s="217"/>
      <c r="K13" s="233" t="s">
        <v>143</v>
      </c>
      <c r="L13" s="232"/>
      <c r="M13" s="231">
        <v>1</v>
      </c>
      <c r="N13" s="230">
        <v>93</v>
      </c>
      <c r="O13" s="229">
        <v>32</v>
      </c>
      <c r="P13" s="229">
        <v>5</v>
      </c>
      <c r="Q13" s="228">
        <f>IF(AND(ISBLANK(N13),ISBLANK(O13)),"",N13+O13)</f>
        <v>125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75</v>
      </c>
      <c r="E14" s="220">
        <v>35</v>
      </c>
      <c r="F14" s="220">
        <v>3</v>
      </c>
      <c r="G14" s="219">
        <f>IF(AND(ISBLANK(D14),ISBLANK(E14)),"",D14+E14)</f>
        <v>110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87</v>
      </c>
      <c r="O14" s="220">
        <v>53</v>
      </c>
      <c r="P14" s="220">
        <v>0</v>
      </c>
      <c r="Q14" s="219">
        <f>IF(AND(ISBLANK(N14),ISBLANK(O14)),"",N14+O14)</f>
        <v>140</v>
      </c>
      <c r="R14" s="218">
        <f>IF(ISNUMBER($H14),1-$H14,"")</f>
        <v>1</v>
      </c>
      <c r="S14" s="217"/>
    </row>
    <row r="15" spans="1:19" ht="12.75" customHeight="1" thickBot="1">
      <c r="A15" s="224" t="s">
        <v>41</v>
      </c>
      <c r="B15" s="223"/>
      <c r="C15" s="222">
        <v>3</v>
      </c>
      <c r="D15" s="221">
        <v>84</v>
      </c>
      <c r="E15" s="220">
        <v>43</v>
      </c>
      <c r="F15" s="220">
        <v>0</v>
      </c>
      <c r="G15" s="219">
        <f>IF(AND(ISBLANK(D15),ISBLANK(E15)),"",D15+E15)</f>
        <v>127</v>
      </c>
      <c r="H15" s="218">
        <f>IF(OR(ISNUMBER($G15),ISNUMBER($Q15)),(SIGN(N($G15)-N($Q15))+1)/2,"")</f>
        <v>1</v>
      </c>
      <c r="I15" s="217"/>
      <c r="K15" s="224" t="s">
        <v>142</v>
      </c>
      <c r="L15" s="223"/>
      <c r="M15" s="222">
        <v>3</v>
      </c>
      <c r="N15" s="221">
        <v>86</v>
      </c>
      <c r="O15" s="220">
        <v>27</v>
      </c>
      <c r="P15" s="220">
        <v>4</v>
      </c>
      <c r="Q15" s="219">
        <f>IF(AND(ISBLANK(N15),ISBLANK(O15)),"",N15+O15)</f>
        <v>113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85</v>
      </c>
      <c r="E16" s="212">
        <v>48</v>
      </c>
      <c r="F16" s="212">
        <v>1</v>
      </c>
      <c r="G16" s="211">
        <f>IF(AND(ISBLANK(D16),ISBLANK(E16)),"",D16+E16)</f>
        <v>133</v>
      </c>
      <c r="H16" s="210">
        <f>IF(OR(ISNUMBER($G16),ISNUMBER($Q16)),(SIGN(N($G16)-N($Q16))+1)/2,"")</f>
        <v>1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69</v>
      </c>
      <c r="O16" s="212">
        <v>25</v>
      </c>
      <c r="P16" s="212">
        <v>5</v>
      </c>
      <c r="Q16" s="211">
        <f>IF(AND(ISBLANK(N16),ISBLANK(O16)),"",N16+O16)</f>
        <v>94</v>
      </c>
      <c r="R16" s="210">
        <f>IF(ISNUMBER($H16),1-$H16,"")</f>
        <v>0</v>
      </c>
      <c r="S16" s="209">
        <f>IF(ISNUMBER($I16),1-$I16,"")</f>
        <v>0</v>
      </c>
    </row>
    <row r="17" spans="1:19" ht="15.75" customHeight="1" thickBot="1">
      <c r="A17" s="208">
        <v>17029</v>
      </c>
      <c r="B17" s="207"/>
      <c r="C17" s="206" t="s">
        <v>12</v>
      </c>
      <c r="D17" s="203">
        <f>IF(ISNUMBER($G17),SUM(D13:D16),"")</f>
        <v>327</v>
      </c>
      <c r="E17" s="205">
        <f>IF(ISNUMBER($G17),SUM(E13:E16),"")</f>
        <v>167</v>
      </c>
      <c r="F17" s="205">
        <f>IF(ISNUMBER($G17),SUM(F13:F16),"")</f>
        <v>4</v>
      </c>
      <c r="G17" s="204">
        <f>IF(SUM($G13:$G16)+SUM($Q13:$Q16)&gt;0,SUM(G13:G16),"")</f>
        <v>494</v>
      </c>
      <c r="H17" s="203">
        <f>IF(ISNUMBER($G17),SUM(H13:H16),"")</f>
        <v>2</v>
      </c>
      <c r="I17" s="202"/>
      <c r="K17" s="208">
        <v>14731</v>
      </c>
      <c r="L17" s="207"/>
      <c r="M17" s="206" t="s">
        <v>12</v>
      </c>
      <c r="N17" s="203">
        <f>IF(ISNUMBER($G17),SUM(N13:N16),"")</f>
        <v>335</v>
      </c>
      <c r="O17" s="205">
        <f>IF(ISNUMBER($G17),SUM(O13:O16),"")</f>
        <v>137</v>
      </c>
      <c r="P17" s="205">
        <f>IF(ISNUMBER($G17),SUM(P13:P16),"")</f>
        <v>14</v>
      </c>
      <c r="Q17" s="204">
        <f>IF(SUM($G13:$G16)+SUM($Q13:$Q16)&gt;0,SUM(Q13:Q16),"")</f>
        <v>472</v>
      </c>
      <c r="R17" s="203">
        <f>IF(ISNUMBER($G17),SUM(R13:R16),"")</f>
        <v>2</v>
      </c>
      <c r="S17" s="202"/>
    </row>
    <row r="18" spans="1:19" ht="12.75" customHeight="1">
      <c r="A18" s="233" t="s">
        <v>141</v>
      </c>
      <c r="B18" s="232"/>
      <c r="C18" s="231">
        <v>1</v>
      </c>
      <c r="D18" s="230">
        <v>81</v>
      </c>
      <c r="E18" s="229">
        <v>35</v>
      </c>
      <c r="F18" s="229">
        <v>0</v>
      </c>
      <c r="G18" s="228">
        <f>IF(AND(ISBLANK(D18),ISBLANK(E18)),"",D18+E18)</f>
        <v>116</v>
      </c>
      <c r="H18" s="227">
        <f>IF(OR(ISNUMBER($G18),ISNUMBER($Q18)),(SIGN(N($G18)-N($Q18))+1)/2,"")</f>
        <v>0</v>
      </c>
      <c r="I18" s="217"/>
      <c r="K18" s="233" t="s">
        <v>140</v>
      </c>
      <c r="L18" s="232"/>
      <c r="M18" s="231">
        <v>1</v>
      </c>
      <c r="N18" s="230">
        <v>92</v>
      </c>
      <c r="O18" s="229">
        <v>43</v>
      </c>
      <c r="P18" s="229">
        <v>2</v>
      </c>
      <c r="Q18" s="228">
        <f>IF(AND(ISBLANK(N18),ISBLANK(O18)),"",N18+O18)</f>
        <v>135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79</v>
      </c>
      <c r="E19" s="220">
        <v>25</v>
      </c>
      <c r="F19" s="220">
        <v>5</v>
      </c>
      <c r="G19" s="219">
        <f>IF(AND(ISBLANK(D19),ISBLANK(E19)),"",D19+E19)</f>
        <v>104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83</v>
      </c>
      <c r="O19" s="220">
        <v>35</v>
      </c>
      <c r="P19" s="220">
        <v>3</v>
      </c>
      <c r="Q19" s="219">
        <f>IF(AND(ISBLANK(N19),ISBLANK(O19)),"",N19+O19)</f>
        <v>118</v>
      </c>
      <c r="R19" s="218">
        <f>IF(ISNUMBER($H19),1-$H19,"")</f>
        <v>1</v>
      </c>
      <c r="S19" s="217"/>
    </row>
    <row r="20" spans="1:19" ht="12.75" customHeight="1" thickBot="1">
      <c r="A20" s="224" t="s">
        <v>139</v>
      </c>
      <c r="B20" s="223"/>
      <c r="C20" s="222">
        <v>3</v>
      </c>
      <c r="D20" s="221">
        <v>78</v>
      </c>
      <c r="E20" s="220">
        <v>18</v>
      </c>
      <c r="F20" s="220">
        <v>6</v>
      </c>
      <c r="G20" s="219">
        <f>IF(AND(ISBLANK(D20),ISBLANK(E20)),"",D20+E20)</f>
        <v>96</v>
      </c>
      <c r="H20" s="218">
        <f>IF(OR(ISNUMBER($G20),ISNUMBER($Q20)),(SIGN(N($G20)-N($Q20))+1)/2,"")</f>
        <v>0</v>
      </c>
      <c r="I20" s="217"/>
      <c r="K20" s="224" t="s">
        <v>138</v>
      </c>
      <c r="L20" s="223"/>
      <c r="M20" s="222">
        <v>3</v>
      </c>
      <c r="N20" s="221">
        <v>86</v>
      </c>
      <c r="O20" s="220">
        <v>39</v>
      </c>
      <c r="P20" s="220">
        <v>2</v>
      </c>
      <c r="Q20" s="219">
        <f>IF(AND(ISBLANK(N20),ISBLANK(O20)),"",N20+O20)</f>
        <v>125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87</v>
      </c>
      <c r="E21" s="212">
        <v>42</v>
      </c>
      <c r="F21" s="212">
        <v>0</v>
      </c>
      <c r="G21" s="211">
        <f>IF(AND(ISBLANK(D21),ISBLANK(E21)),"",D21+E21)</f>
        <v>129</v>
      </c>
      <c r="H21" s="210">
        <f>IF(OR(ISNUMBER($G21),ISNUMBER($Q21)),(SIGN(N($G21)-N($Q21))+1)/2,"")</f>
        <v>1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83</v>
      </c>
      <c r="O21" s="212">
        <v>36</v>
      </c>
      <c r="P21" s="212">
        <v>2</v>
      </c>
      <c r="Q21" s="211">
        <f>IF(AND(ISBLANK(N21),ISBLANK(O21)),"",N21+O21)</f>
        <v>119</v>
      </c>
      <c r="R21" s="210">
        <f>IF(ISNUMBER($H21),1-$H21,"")</f>
        <v>0</v>
      </c>
      <c r="S21" s="209">
        <f>IF(ISNUMBER($I21),1-$I21,"")</f>
        <v>1</v>
      </c>
    </row>
    <row r="22" spans="1:19" ht="15.75" customHeight="1" thickBot="1">
      <c r="A22" s="208">
        <v>22099</v>
      </c>
      <c r="B22" s="207"/>
      <c r="C22" s="206" t="s">
        <v>12</v>
      </c>
      <c r="D22" s="203">
        <f>IF(ISNUMBER($G22),SUM(D18:D21),"")</f>
        <v>325</v>
      </c>
      <c r="E22" s="205">
        <f>IF(ISNUMBER($G22),SUM(E18:E21),"")</f>
        <v>120</v>
      </c>
      <c r="F22" s="205">
        <f>IF(ISNUMBER($G22),SUM(F18:F21),"")</f>
        <v>11</v>
      </c>
      <c r="G22" s="204">
        <f>IF(SUM($G18:$G21)+SUM($Q18:$Q21)&gt;0,SUM(G18:G21),"")</f>
        <v>445</v>
      </c>
      <c r="H22" s="203">
        <f>IF(ISNUMBER($G22),SUM(H18:H21),"")</f>
        <v>1</v>
      </c>
      <c r="I22" s="202"/>
      <c r="K22" s="208">
        <v>1048</v>
      </c>
      <c r="L22" s="207"/>
      <c r="M22" s="206" t="s">
        <v>12</v>
      </c>
      <c r="N22" s="203">
        <f>IF(ISNUMBER($G22),SUM(N18:N21),"")</f>
        <v>344</v>
      </c>
      <c r="O22" s="205">
        <f>IF(ISNUMBER($G22),SUM(O18:O21),"")</f>
        <v>153</v>
      </c>
      <c r="P22" s="205">
        <f>IF(ISNUMBER($G22),SUM(P18:P21),"")</f>
        <v>9</v>
      </c>
      <c r="Q22" s="204">
        <f>IF(SUM($G18:$G21)+SUM($Q18:$Q21)&gt;0,SUM(Q18:Q21),"")</f>
        <v>497</v>
      </c>
      <c r="R22" s="203">
        <f>IF(ISNUMBER($G22),SUM(R18:R21),"")</f>
        <v>3</v>
      </c>
      <c r="S22" s="202"/>
    </row>
    <row r="23" spans="1:19" ht="12.75" customHeight="1">
      <c r="A23" s="233" t="s">
        <v>137</v>
      </c>
      <c r="B23" s="232"/>
      <c r="C23" s="231">
        <v>1</v>
      </c>
      <c r="D23" s="230">
        <v>78</v>
      </c>
      <c r="E23" s="229">
        <v>35</v>
      </c>
      <c r="F23" s="229">
        <v>5</v>
      </c>
      <c r="G23" s="228">
        <f>IF(AND(ISBLANK(D23),ISBLANK(E23)),"",D23+E23)</f>
        <v>113</v>
      </c>
      <c r="H23" s="227">
        <f>IF(OR(ISNUMBER($G23),ISNUMBER($Q23)),(SIGN(N($G23)-N($Q23))+1)/2,"")</f>
        <v>0</v>
      </c>
      <c r="I23" s="217"/>
      <c r="K23" s="233" t="s">
        <v>136</v>
      </c>
      <c r="L23" s="232"/>
      <c r="M23" s="231">
        <v>1</v>
      </c>
      <c r="N23" s="230">
        <v>86</v>
      </c>
      <c r="O23" s="229">
        <v>51</v>
      </c>
      <c r="P23" s="229">
        <v>2</v>
      </c>
      <c r="Q23" s="228">
        <f>IF(AND(ISBLANK(N23),ISBLANK(O23)),"",N23+O23)</f>
        <v>137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83</v>
      </c>
      <c r="E24" s="220">
        <v>15</v>
      </c>
      <c r="F24" s="220">
        <v>9</v>
      </c>
      <c r="G24" s="219">
        <f>IF(AND(ISBLANK(D24),ISBLANK(E24)),"",D24+E24)</f>
        <v>98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81</v>
      </c>
      <c r="O24" s="220">
        <v>18</v>
      </c>
      <c r="P24" s="220">
        <v>7</v>
      </c>
      <c r="Q24" s="219">
        <f>IF(AND(ISBLANK(N24),ISBLANK(O24)),"",N24+O24)</f>
        <v>99</v>
      </c>
      <c r="R24" s="218">
        <f>IF(ISNUMBER($H24),1-$H24,"")</f>
        <v>1</v>
      </c>
      <c r="S24" s="217"/>
    </row>
    <row r="25" spans="1:19" ht="12.75" customHeight="1" thickBot="1">
      <c r="A25" s="224" t="s">
        <v>58</v>
      </c>
      <c r="B25" s="223"/>
      <c r="C25" s="222">
        <v>3</v>
      </c>
      <c r="D25" s="221">
        <v>79</v>
      </c>
      <c r="E25" s="220">
        <v>54</v>
      </c>
      <c r="F25" s="220">
        <v>0</v>
      </c>
      <c r="G25" s="219">
        <f>IF(AND(ISBLANK(D25),ISBLANK(E25)),"",D25+E25)</f>
        <v>133</v>
      </c>
      <c r="H25" s="218">
        <f>IF(OR(ISNUMBER($G25),ISNUMBER($Q25)),(SIGN(N($G25)-N($Q25))+1)/2,"")</f>
        <v>0</v>
      </c>
      <c r="I25" s="217"/>
      <c r="K25" s="224" t="s">
        <v>135</v>
      </c>
      <c r="L25" s="223"/>
      <c r="M25" s="222">
        <v>3</v>
      </c>
      <c r="N25" s="221">
        <v>88</v>
      </c>
      <c r="O25" s="220">
        <v>57</v>
      </c>
      <c r="P25" s="220">
        <v>0</v>
      </c>
      <c r="Q25" s="219">
        <f>IF(AND(ISBLANK(N25),ISBLANK(O25)),"",N25+O25)</f>
        <v>145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84</v>
      </c>
      <c r="E26" s="212">
        <v>43</v>
      </c>
      <c r="F26" s="212">
        <v>1</v>
      </c>
      <c r="G26" s="211">
        <f>IF(AND(ISBLANK(D26),ISBLANK(E26)),"",D26+E26)</f>
        <v>127</v>
      </c>
      <c r="H26" s="210">
        <f>IF(OR(ISNUMBER($G26),ISNUMBER($Q26)),(SIGN(N($G26)-N($Q26))+1)/2,"")</f>
        <v>0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87</v>
      </c>
      <c r="O26" s="212">
        <v>43</v>
      </c>
      <c r="P26" s="212">
        <v>2</v>
      </c>
      <c r="Q26" s="211">
        <f>IF(AND(ISBLANK(N26),ISBLANK(O26)),"",N26+O26)</f>
        <v>130</v>
      </c>
      <c r="R26" s="210">
        <f>IF(ISNUMBER($H26),1-$H26,"")</f>
        <v>1</v>
      </c>
      <c r="S26" s="209">
        <f>IF(ISNUMBER($I26),1-$I26,"")</f>
        <v>1</v>
      </c>
    </row>
    <row r="27" spans="1:19" ht="15.75" customHeight="1" thickBot="1">
      <c r="A27" s="208">
        <v>1957</v>
      </c>
      <c r="B27" s="207"/>
      <c r="C27" s="206" t="s">
        <v>12</v>
      </c>
      <c r="D27" s="203">
        <f>IF(ISNUMBER($G27),SUM(D23:D26),"")</f>
        <v>324</v>
      </c>
      <c r="E27" s="205">
        <f>IF(ISNUMBER($G27),SUM(E23:E26),"")</f>
        <v>147</v>
      </c>
      <c r="F27" s="205">
        <f>IF(ISNUMBER($G27),SUM(F23:F26),"")</f>
        <v>15</v>
      </c>
      <c r="G27" s="204">
        <f>IF(SUM($G23:$G26)+SUM($Q23:$Q26)&gt;0,SUM(G23:G26),"")</f>
        <v>471</v>
      </c>
      <c r="H27" s="203">
        <f>IF(ISNUMBER($G27),SUM(H23:H26),"")</f>
        <v>0</v>
      </c>
      <c r="I27" s="202"/>
      <c r="K27" s="208">
        <v>2836</v>
      </c>
      <c r="L27" s="207"/>
      <c r="M27" s="206" t="s">
        <v>12</v>
      </c>
      <c r="N27" s="203">
        <f>IF(ISNUMBER($G27),SUM(N23:N26),"")</f>
        <v>342</v>
      </c>
      <c r="O27" s="205">
        <f>IF(ISNUMBER($G27),SUM(O23:O26),"")</f>
        <v>169</v>
      </c>
      <c r="P27" s="205">
        <f>IF(ISNUMBER($G27),SUM(P23:P26),"")</f>
        <v>11</v>
      </c>
      <c r="Q27" s="204">
        <f>IF(SUM($G23:$G26)+SUM($Q23:$Q26)&gt;0,SUM(Q23:Q26),"")</f>
        <v>511</v>
      </c>
      <c r="R27" s="203">
        <f>IF(ISNUMBER($G27),SUM(R23:R26),"")</f>
        <v>4</v>
      </c>
      <c r="S27" s="202"/>
    </row>
    <row r="28" spans="1:19" ht="12.75" customHeight="1">
      <c r="A28" s="233" t="s">
        <v>134</v>
      </c>
      <c r="B28" s="232"/>
      <c r="C28" s="231">
        <v>1</v>
      </c>
      <c r="D28" s="230">
        <v>84</v>
      </c>
      <c r="E28" s="229">
        <v>43</v>
      </c>
      <c r="F28" s="229">
        <v>1</v>
      </c>
      <c r="G28" s="228">
        <f>IF(AND(ISBLANK(D28),ISBLANK(E28)),"",D28+E28)</f>
        <v>127</v>
      </c>
      <c r="H28" s="227">
        <f>IF(OR(ISNUMBER($G28),ISNUMBER($Q28)),(SIGN(N($G28)-N($Q28))+1)/2,"")</f>
        <v>1</v>
      </c>
      <c r="I28" s="217"/>
      <c r="K28" s="233" t="s">
        <v>133</v>
      </c>
      <c r="L28" s="232"/>
      <c r="M28" s="231">
        <v>1</v>
      </c>
      <c r="N28" s="230">
        <v>67</v>
      </c>
      <c r="O28" s="229">
        <v>35</v>
      </c>
      <c r="P28" s="229">
        <v>4</v>
      </c>
      <c r="Q28" s="228">
        <f>IF(AND(ISBLANK(N28),ISBLANK(O28)),"",N28+O28)</f>
        <v>102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87</v>
      </c>
      <c r="E29" s="220">
        <v>41</v>
      </c>
      <c r="F29" s="220">
        <v>0</v>
      </c>
      <c r="G29" s="219">
        <f>IF(AND(ISBLANK(D29),ISBLANK(E29)),"",D29+E29)</f>
        <v>128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82</v>
      </c>
      <c r="O29" s="220">
        <v>42</v>
      </c>
      <c r="P29" s="220">
        <v>4</v>
      </c>
      <c r="Q29" s="219">
        <f>IF(AND(ISBLANK(N29),ISBLANK(O29)),"",N29+O29)</f>
        <v>124</v>
      </c>
      <c r="R29" s="218">
        <f>IF(ISNUMBER($H29),1-$H29,"")</f>
        <v>0</v>
      </c>
      <c r="S29" s="217"/>
    </row>
    <row r="30" spans="1:19" ht="12.75" customHeight="1" thickBot="1">
      <c r="A30" s="224" t="s">
        <v>64</v>
      </c>
      <c r="B30" s="223"/>
      <c r="C30" s="222">
        <v>3</v>
      </c>
      <c r="D30" s="221">
        <v>88</v>
      </c>
      <c r="E30" s="220">
        <v>35</v>
      </c>
      <c r="F30" s="220">
        <v>3</v>
      </c>
      <c r="G30" s="219">
        <f>IF(AND(ISBLANK(D30),ISBLANK(E30)),"",D30+E30)</f>
        <v>123</v>
      </c>
      <c r="H30" s="218">
        <f>IF(OR(ISNUMBER($G30),ISNUMBER($Q30)),(SIGN(N($G30)-N($Q30))+1)/2,"")</f>
        <v>1</v>
      </c>
      <c r="I30" s="217"/>
      <c r="K30" s="224" t="s">
        <v>132</v>
      </c>
      <c r="L30" s="223"/>
      <c r="M30" s="222">
        <v>3</v>
      </c>
      <c r="N30" s="221">
        <v>85</v>
      </c>
      <c r="O30" s="220">
        <v>36</v>
      </c>
      <c r="P30" s="220">
        <v>3</v>
      </c>
      <c r="Q30" s="219">
        <f>IF(AND(ISBLANK(N30),ISBLANK(O30)),"",N30+O30)</f>
        <v>121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80</v>
      </c>
      <c r="E31" s="212">
        <v>53</v>
      </c>
      <c r="F31" s="212">
        <v>0</v>
      </c>
      <c r="G31" s="211">
        <f>IF(AND(ISBLANK(D31),ISBLANK(E31)),"",D31+E31)</f>
        <v>133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79</v>
      </c>
      <c r="O31" s="212">
        <v>51</v>
      </c>
      <c r="P31" s="212">
        <v>0</v>
      </c>
      <c r="Q31" s="211">
        <f>IF(AND(ISBLANK(N31),ISBLANK(O31)),"",N31+O31)</f>
        <v>130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6001</v>
      </c>
      <c r="B32" s="207"/>
      <c r="C32" s="206" t="s">
        <v>12</v>
      </c>
      <c r="D32" s="203">
        <f>IF(ISNUMBER($G32),SUM(D28:D31),"")</f>
        <v>339</v>
      </c>
      <c r="E32" s="205">
        <f>IF(ISNUMBER($G32),SUM(E28:E31),"")</f>
        <v>172</v>
      </c>
      <c r="F32" s="205">
        <f>IF(ISNUMBER($G32),SUM(F28:F31),"")</f>
        <v>4</v>
      </c>
      <c r="G32" s="204">
        <f>IF(SUM($G28:$G31)+SUM($Q28:$Q31)&gt;0,SUM(G28:G31),"")</f>
        <v>511</v>
      </c>
      <c r="H32" s="203">
        <f>IF(ISNUMBER($G32),SUM(H28:H31),"")</f>
        <v>4</v>
      </c>
      <c r="I32" s="202"/>
      <c r="K32" s="208">
        <v>5433</v>
      </c>
      <c r="L32" s="207"/>
      <c r="M32" s="206" t="s">
        <v>12</v>
      </c>
      <c r="N32" s="203">
        <f>IF(ISNUMBER($G32),SUM(N28:N31),"")</f>
        <v>313</v>
      </c>
      <c r="O32" s="205">
        <f>IF(ISNUMBER($G32),SUM(O28:O31),"")</f>
        <v>164</v>
      </c>
      <c r="P32" s="205">
        <f>IF(ISNUMBER($G32),SUM(P28:P31),"")</f>
        <v>11</v>
      </c>
      <c r="Q32" s="204">
        <f>IF(SUM($G28:$G31)+SUM($Q28:$Q31)&gt;0,SUM(Q28:Q31),"")</f>
        <v>477</v>
      </c>
      <c r="R32" s="203">
        <f>IF(ISNUMBER($G32),SUM(R28:R31),"")</f>
        <v>0</v>
      </c>
      <c r="S32" s="202"/>
    </row>
    <row r="33" spans="1:19" ht="12.75" customHeight="1">
      <c r="A33" s="233" t="s">
        <v>131</v>
      </c>
      <c r="B33" s="232"/>
      <c r="C33" s="231">
        <v>1</v>
      </c>
      <c r="D33" s="230">
        <v>93</v>
      </c>
      <c r="E33" s="229">
        <v>40</v>
      </c>
      <c r="F33" s="229">
        <v>0</v>
      </c>
      <c r="G33" s="228">
        <f>IF(AND(ISBLANK(D33),ISBLANK(E33)),"",D33+E33)</f>
        <v>133</v>
      </c>
      <c r="H33" s="227">
        <f>IF(OR(ISNUMBER($G33),ISNUMBER($Q33)),(SIGN(N($G33)-N($Q33))+1)/2,"")</f>
        <v>1</v>
      </c>
      <c r="I33" s="217"/>
      <c r="K33" s="233" t="s">
        <v>130</v>
      </c>
      <c r="L33" s="232"/>
      <c r="M33" s="231">
        <v>1</v>
      </c>
      <c r="N33" s="230">
        <v>93</v>
      </c>
      <c r="O33" s="229">
        <v>35</v>
      </c>
      <c r="P33" s="229">
        <v>3</v>
      </c>
      <c r="Q33" s="228">
        <f>IF(AND(ISBLANK(N33),ISBLANK(O33)),"",N33+O33)</f>
        <v>128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73</v>
      </c>
      <c r="E34" s="220">
        <v>44</v>
      </c>
      <c r="F34" s="220">
        <v>2</v>
      </c>
      <c r="G34" s="219">
        <f>IF(AND(ISBLANK(D34),ISBLANK(E34)),"",D34+E34)</f>
        <v>117</v>
      </c>
      <c r="H34" s="218">
        <f>IF(OR(ISNUMBER($G34),ISNUMBER($Q34)),(SIGN(N($G34)-N($Q34))+1)/2,"")</f>
        <v>0</v>
      </c>
      <c r="I34" s="217"/>
      <c r="K34" s="226"/>
      <c r="L34" s="225"/>
      <c r="M34" s="222">
        <v>2</v>
      </c>
      <c r="N34" s="221">
        <v>88</v>
      </c>
      <c r="O34" s="220">
        <v>36</v>
      </c>
      <c r="P34" s="220">
        <v>1</v>
      </c>
      <c r="Q34" s="219">
        <f>IF(AND(ISBLANK(N34),ISBLANK(O34)),"",N34+O34)</f>
        <v>124</v>
      </c>
      <c r="R34" s="218">
        <f>IF(ISNUMBER($H34),1-$H34,"")</f>
        <v>1</v>
      </c>
      <c r="S34" s="217"/>
    </row>
    <row r="35" spans="1:19" ht="12.75" customHeight="1" thickBot="1">
      <c r="A35" s="224" t="s">
        <v>110</v>
      </c>
      <c r="B35" s="223"/>
      <c r="C35" s="222">
        <v>3</v>
      </c>
      <c r="D35" s="221">
        <v>79</v>
      </c>
      <c r="E35" s="220">
        <v>25</v>
      </c>
      <c r="F35" s="220">
        <v>7</v>
      </c>
      <c r="G35" s="219">
        <f>IF(AND(ISBLANK(D35),ISBLANK(E35)),"",D35+E35)</f>
        <v>104</v>
      </c>
      <c r="H35" s="218">
        <f>IF(OR(ISNUMBER($G35),ISNUMBER($Q35)),(SIGN(N($G35)-N($Q35))+1)/2,"")</f>
        <v>0</v>
      </c>
      <c r="I35" s="217"/>
      <c r="K35" s="224" t="s">
        <v>42</v>
      </c>
      <c r="L35" s="223"/>
      <c r="M35" s="222">
        <v>3</v>
      </c>
      <c r="N35" s="221">
        <v>73</v>
      </c>
      <c r="O35" s="220">
        <v>45</v>
      </c>
      <c r="P35" s="220">
        <v>0</v>
      </c>
      <c r="Q35" s="219">
        <f>IF(AND(ISBLANK(N35),ISBLANK(O35)),"",N35+O35)</f>
        <v>118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79</v>
      </c>
      <c r="E36" s="212">
        <v>33</v>
      </c>
      <c r="F36" s="212">
        <v>2</v>
      </c>
      <c r="G36" s="211">
        <f>IF(AND(ISBLANK(D36),ISBLANK(E36)),"",D36+E36)</f>
        <v>112</v>
      </c>
      <c r="H36" s="210">
        <f>IF(OR(ISNUMBER($G36),ISNUMBER($Q36)),(SIGN(N($G36)-N($Q36))+1)/2,"")</f>
        <v>0</v>
      </c>
      <c r="I36" s="209">
        <f>IF(ISNUMBER(H37),(SIGN(1000*($H37-$R37)+$G37-$Q37)+1)/2,"")</f>
        <v>0</v>
      </c>
      <c r="K36" s="216"/>
      <c r="L36" s="215"/>
      <c r="M36" s="214">
        <v>4</v>
      </c>
      <c r="N36" s="213">
        <v>99</v>
      </c>
      <c r="O36" s="212">
        <v>42</v>
      </c>
      <c r="P36" s="212">
        <v>2</v>
      </c>
      <c r="Q36" s="211">
        <f>IF(AND(ISBLANK(N36),ISBLANK(O36)),"",N36+O36)</f>
        <v>141</v>
      </c>
      <c r="R36" s="210">
        <f>IF(ISNUMBER($H36),1-$H36,"")</f>
        <v>1</v>
      </c>
      <c r="S36" s="209">
        <f>IF(ISNUMBER($I36),1-$I36,"")</f>
        <v>1</v>
      </c>
    </row>
    <row r="37" spans="1:19" ht="15.75" customHeight="1" thickBot="1">
      <c r="A37" s="208">
        <v>22097</v>
      </c>
      <c r="B37" s="207"/>
      <c r="C37" s="206" t="s">
        <v>12</v>
      </c>
      <c r="D37" s="203">
        <f>IF(ISNUMBER($G37),SUM(D33:D36),"")</f>
        <v>324</v>
      </c>
      <c r="E37" s="205">
        <f>IF(ISNUMBER($G37),SUM(E33:E36),"")</f>
        <v>142</v>
      </c>
      <c r="F37" s="205">
        <f>IF(ISNUMBER($G37),SUM(F33:F36),"")</f>
        <v>11</v>
      </c>
      <c r="G37" s="204">
        <f>IF(SUM($G33:$G36)+SUM($Q33:$Q36)&gt;0,SUM(G33:G36),"")</f>
        <v>466</v>
      </c>
      <c r="H37" s="203">
        <f>IF(ISNUMBER($G37),SUM(H33:H36),"")</f>
        <v>1</v>
      </c>
      <c r="I37" s="202"/>
      <c r="K37" s="208">
        <v>14935</v>
      </c>
      <c r="L37" s="207"/>
      <c r="M37" s="206" t="s">
        <v>12</v>
      </c>
      <c r="N37" s="203">
        <f>IF(ISNUMBER($G37),SUM(N33:N36),"")</f>
        <v>353</v>
      </c>
      <c r="O37" s="205">
        <f>IF(ISNUMBER($G37),SUM(O33:O36),"")</f>
        <v>158</v>
      </c>
      <c r="P37" s="205">
        <f>IF(ISNUMBER($G37),SUM(P33:P36),"")</f>
        <v>6</v>
      </c>
      <c r="Q37" s="204">
        <f>IF(SUM($G33:$G36)+SUM($Q33:$Q36)&gt;0,SUM(Q33:Q36),"")</f>
        <v>511</v>
      </c>
      <c r="R37" s="203">
        <f>IF(ISNUMBER($G37),SUM(R33:R36),"")</f>
        <v>3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1989</v>
      </c>
      <c r="E39" s="197">
        <f>IF(ISNUMBER($G39),SUM(E12,E17,E22,E27,E32,E37),"")</f>
        <v>911</v>
      </c>
      <c r="F39" s="197">
        <f>IF(ISNUMBER($G39),SUM(F12,F17,F22,F27,F32,F37),"")</f>
        <v>51</v>
      </c>
      <c r="G39" s="196">
        <f>IF(SUM($G$8:$G$37)+SUM($Q$8:$Q$37)&gt;0,SUM(G12,G17,G22,G27,G32,G37),"")</f>
        <v>2900</v>
      </c>
      <c r="H39" s="195">
        <f>IF(SUM($G$8:$G$37)+SUM($Q$8:$Q$37)&gt;0,SUM(H12,H17,H22,H27,H32,H37),"")</f>
        <v>11</v>
      </c>
      <c r="I39" s="194">
        <f>IF(ISNUMBER($G39),(SIGN($G39-$Q39)+1)/IF(COUNT(I$11,I$16,I$21,I$26,I$31,I$36)&gt;3,1,2),"")</f>
        <v>0</v>
      </c>
      <c r="K39" s="201"/>
      <c r="L39" s="200"/>
      <c r="M39" s="199" t="s">
        <v>15</v>
      </c>
      <c r="N39" s="198">
        <f>IF(ISNUMBER($G39),SUM(N12,N17,N22,N27,N32,N37),"")</f>
        <v>2031</v>
      </c>
      <c r="O39" s="197">
        <f>IF(ISNUMBER($G39),SUM(O12,O17,O22,O27,O32,O37),"")</f>
        <v>921</v>
      </c>
      <c r="P39" s="197">
        <f>IF(ISNUMBER($G39),SUM(P12,P17,P22,P27,P32,P37),"")</f>
        <v>59</v>
      </c>
      <c r="Q39" s="196">
        <f>IF(SUM($G$8:$G$37)+SUM($Q$8:$Q$37)&gt;0,SUM(Q12,Q17,Q22,Q27,Q32,Q37),"")</f>
        <v>2952</v>
      </c>
      <c r="R39" s="195">
        <f>IF(SUM($G$8:$G$37)+SUM($Q$8:$Q$37)&gt;0,SUM(R12,R17,R22,R27,R32,R37),"")</f>
        <v>13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129</v>
      </c>
      <c r="D41" s="193"/>
      <c r="E41" s="193"/>
      <c r="G41" s="192"/>
      <c r="H41" s="192"/>
      <c r="I41" s="191">
        <f>IF(ISNUMBER(I$39),SUM(I11,I16,I21,I26,I31,I36,I39),"")</f>
        <v>3</v>
      </c>
      <c r="K41" s="185"/>
      <c r="L41" s="187" t="s">
        <v>22</v>
      </c>
      <c r="M41" s="193" t="s">
        <v>128</v>
      </c>
      <c r="N41" s="193"/>
      <c r="O41" s="193"/>
      <c r="Q41" s="192" t="s">
        <v>16</v>
      </c>
      <c r="R41" s="192"/>
      <c r="S41" s="191">
        <f>IF(ISNUMBER(S$39),SUM(S11,S16,S21,S26,S31,S36,S39),"")</f>
        <v>5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127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126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Sparta Kutná Hora – SK Žižkov Praha</v>
      </c>
    </row>
    <row r="46" spans="2:11" ht="19.5" customHeight="1">
      <c r="B46" s="179" t="s">
        <v>31</v>
      </c>
      <c r="C46" s="183" t="s">
        <v>125</v>
      </c>
      <c r="D46" s="182"/>
      <c r="I46" s="179" t="s">
        <v>33</v>
      </c>
      <c r="J46" s="182">
        <v>20</v>
      </c>
      <c r="K46" s="182"/>
    </row>
    <row r="47" spans="2:19" ht="19.5" customHeight="1">
      <c r="B47" s="179" t="s">
        <v>32</v>
      </c>
      <c r="C47" s="180" t="s">
        <v>124</v>
      </c>
      <c r="D47" s="180"/>
      <c r="I47" s="179" t="s">
        <v>34</v>
      </c>
      <c r="J47" s="180">
        <v>10</v>
      </c>
      <c r="K47" s="180"/>
      <c r="P47" s="179" t="s">
        <v>35</v>
      </c>
      <c r="Q47" s="178">
        <v>42224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261"/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58" sqref="B58:C58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9" t="s">
        <v>38</v>
      </c>
      <c r="L1" s="258" t="s">
        <v>123</v>
      </c>
      <c r="M1" s="258"/>
      <c r="N1" s="258"/>
      <c r="O1" s="257" t="s">
        <v>37</v>
      </c>
      <c r="P1" s="257"/>
      <c r="Q1" s="262">
        <v>41202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122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121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120</v>
      </c>
      <c r="B8" s="232"/>
      <c r="C8" s="231">
        <v>1</v>
      </c>
      <c r="D8" s="230">
        <v>90</v>
      </c>
      <c r="E8" s="229">
        <v>35</v>
      </c>
      <c r="F8" s="229">
        <v>2</v>
      </c>
      <c r="G8" s="228">
        <f>IF(AND(ISBLANK(D8),ISBLANK(E8)),"",D8+E8)</f>
        <v>125</v>
      </c>
      <c r="H8" s="227">
        <f>IF(OR(ISNUMBER($G8),ISNUMBER($Q8)),(SIGN(N($G8)-N($Q8))+1)/2,"")</f>
        <v>1</v>
      </c>
      <c r="I8" s="217"/>
      <c r="K8" s="233" t="s">
        <v>111</v>
      </c>
      <c r="L8" s="232"/>
      <c r="M8" s="231">
        <v>1</v>
      </c>
      <c r="N8" s="230">
        <v>77</v>
      </c>
      <c r="O8" s="229">
        <v>34</v>
      </c>
      <c r="P8" s="229">
        <v>4</v>
      </c>
      <c r="Q8" s="228">
        <f>IF(AND(ISBLANK(N8),ISBLANK(O8)),"",N8+O8)</f>
        <v>111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89</v>
      </c>
      <c r="E9" s="220">
        <v>44</v>
      </c>
      <c r="F9" s="220">
        <v>1</v>
      </c>
      <c r="G9" s="219">
        <f>IF(AND(ISBLANK(D9),ISBLANK(E9)),"",D9+E9)</f>
        <v>133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93</v>
      </c>
      <c r="O9" s="220">
        <v>34</v>
      </c>
      <c r="P9" s="220">
        <v>1</v>
      </c>
      <c r="Q9" s="219">
        <f>IF(AND(ISBLANK(N9),ISBLANK(O9)),"",N9+O9)</f>
        <v>127</v>
      </c>
      <c r="R9" s="218">
        <f>IF(ISNUMBER($H9),1-$H9,"")</f>
        <v>0</v>
      </c>
      <c r="S9" s="217"/>
    </row>
    <row r="10" spans="1:19" ht="12.75" customHeight="1" thickBot="1">
      <c r="A10" s="224" t="s">
        <v>119</v>
      </c>
      <c r="B10" s="223"/>
      <c r="C10" s="222">
        <v>3</v>
      </c>
      <c r="D10" s="221">
        <v>84</v>
      </c>
      <c r="E10" s="220">
        <v>41</v>
      </c>
      <c r="F10" s="220">
        <v>1</v>
      </c>
      <c r="G10" s="219">
        <f>IF(AND(ISBLANK(D10),ISBLANK(E10)),"",D10+E10)</f>
        <v>125</v>
      </c>
      <c r="H10" s="218">
        <f>IF(OR(ISNUMBER($G10),ISNUMBER($Q10)),(SIGN(N($G10)-N($Q10))+1)/2,"")</f>
        <v>0</v>
      </c>
      <c r="I10" s="217"/>
      <c r="K10" s="224" t="s">
        <v>118</v>
      </c>
      <c r="L10" s="223"/>
      <c r="M10" s="222">
        <v>3</v>
      </c>
      <c r="N10" s="221">
        <v>86</v>
      </c>
      <c r="O10" s="220">
        <v>44</v>
      </c>
      <c r="P10" s="220">
        <v>0</v>
      </c>
      <c r="Q10" s="219">
        <f>IF(AND(ISBLANK(N10),ISBLANK(O10)),"",N10+O10)</f>
        <v>130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89</v>
      </c>
      <c r="E11" s="212">
        <v>41</v>
      </c>
      <c r="F11" s="212">
        <v>3</v>
      </c>
      <c r="G11" s="211">
        <f>IF(AND(ISBLANK(D11),ISBLANK(E11)),"",D11+E11)</f>
        <v>130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92</v>
      </c>
      <c r="O11" s="212">
        <v>36</v>
      </c>
      <c r="P11" s="212">
        <v>2</v>
      </c>
      <c r="Q11" s="211">
        <f>IF(AND(ISBLANK(N11),ISBLANK(O11)),"",N11+O11)</f>
        <v>128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22269</v>
      </c>
      <c r="B12" s="207"/>
      <c r="C12" s="206" t="s">
        <v>12</v>
      </c>
      <c r="D12" s="203">
        <f>IF(ISNUMBER($G12),SUM(D8:D11),"")</f>
        <v>352</v>
      </c>
      <c r="E12" s="205">
        <f>IF(ISNUMBER($G12),SUM(E8:E11),"")</f>
        <v>161</v>
      </c>
      <c r="F12" s="205">
        <f>IF(ISNUMBER($G12),SUM(F8:F11),"")</f>
        <v>7</v>
      </c>
      <c r="G12" s="204">
        <f>IF(SUM($G8:$G11)+SUM($Q8:$Q11)&gt;0,SUM(G8:G11),"")</f>
        <v>513</v>
      </c>
      <c r="H12" s="203">
        <f>IF(ISNUMBER($G12),SUM(H8:H11),"")</f>
        <v>3</v>
      </c>
      <c r="I12" s="202"/>
      <c r="K12" s="208">
        <v>1613</v>
      </c>
      <c r="L12" s="207"/>
      <c r="M12" s="206" t="s">
        <v>12</v>
      </c>
      <c r="N12" s="203">
        <f>IF(ISNUMBER($G12),SUM(N8:N11),"")</f>
        <v>348</v>
      </c>
      <c r="O12" s="205">
        <f>IF(ISNUMBER($G12),SUM(O8:O11),"")</f>
        <v>148</v>
      </c>
      <c r="P12" s="205">
        <f>IF(ISNUMBER($G12),SUM(P8:P11),"")</f>
        <v>7</v>
      </c>
      <c r="Q12" s="204">
        <f>IF(SUM($G8:$G11)+SUM($Q8:$Q11)&gt;0,SUM(Q8:Q11),"")</f>
        <v>496</v>
      </c>
      <c r="R12" s="203">
        <f>IF(ISNUMBER($G12),SUM(R8:R11),"")</f>
        <v>1</v>
      </c>
      <c r="S12" s="202"/>
    </row>
    <row r="13" spans="1:19" ht="12.75" customHeight="1">
      <c r="A13" s="233" t="s">
        <v>117</v>
      </c>
      <c r="B13" s="232"/>
      <c r="C13" s="231">
        <v>1</v>
      </c>
      <c r="D13" s="230">
        <v>91</v>
      </c>
      <c r="E13" s="229">
        <v>34</v>
      </c>
      <c r="F13" s="229">
        <v>4</v>
      </c>
      <c r="G13" s="228">
        <f>IF(AND(ISBLANK(D13),ISBLANK(E13)),"",D13+E13)</f>
        <v>125</v>
      </c>
      <c r="H13" s="227">
        <f>IF(OR(ISNUMBER($G13),ISNUMBER($Q13)),(SIGN(N($G13)-N($Q13))+1)/2,"")</f>
        <v>0.5</v>
      </c>
      <c r="I13" s="217"/>
      <c r="K13" s="233" t="s">
        <v>114</v>
      </c>
      <c r="L13" s="232"/>
      <c r="M13" s="231">
        <v>1</v>
      </c>
      <c r="N13" s="230">
        <v>85</v>
      </c>
      <c r="O13" s="229">
        <v>40</v>
      </c>
      <c r="P13" s="229">
        <v>0</v>
      </c>
      <c r="Q13" s="228">
        <f>IF(AND(ISBLANK(N13),ISBLANK(O13)),"",N13+O13)</f>
        <v>125</v>
      </c>
      <c r="R13" s="227">
        <f>IF(ISNUMBER($H13),1-$H13,"")</f>
        <v>0.5</v>
      </c>
      <c r="S13" s="217"/>
    </row>
    <row r="14" spans="1:19" ht="12.75" customHeight="1">
      <c r="A14" s="226"/>
      <c r="B14" s="225"/>
      <c r="C14" s="222">
        <v>2</v>
      </c>
      <c r="D14" s="221">
        <v>80</v>
      </c>
      <c r="E14" s="220">
        <v>24</v>
      </c>
      <c r="F14" s="220">
        <v>3</v>
      </c>
      <c r="G14" s="219">
        <f>IF(AND(ISBLANK(D14),ISBLANK(E14)),"",D14+E14)</f>
        <v>104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85</v>
      </c>
      <c r="O14" s="220">
        <v>44</v>
      </c>
      <c r="P14" s="220">
        <v>2</v>
      </c>
      <c r="Q14" s="219">
        <f>IF(AND(ISBLANK(N14),ISBLANK(O14)),"",N14+O14)</f>
        <v>129</v>
      </c>
      <c r="R14" s="218">
        <f>IF(ISNUMBER($H14),1-$H14,"")</f>
        <v>1</v>
      </c>
      <c r="S14" s="217"/>
    </row>
    <row r="15" spans="1:19" ht="12.75" customHeight="1" thickBot="1">
      <c r="A15" s="224" t="s">
        <v>56</v>
      </c>
      <c r="B15" s="223"/>
      <c r="C15" s="222">
        <v>3</v>
      </c>
      <c r="D15" s="221">
        <v>92</v>
      </c>
      <c r="E15" s="220">
        <v>43</v>
      </c>
      <c r="F15" s="220">
        <v>0</v>
      </c>
      <c r="G15" s="219">
        <f>IF(AND(ISBLANK(D15),ISBLANK(E15)),"",D15+E15)</f>
        <v>135</v>
      </c>
      <c r="H15" s="218">
        <f>IF(OR(ISNUMBER($G15),ISNUMBER($Q15)),(SIGN(N($G15)-N($Q15))+1)/2,"")</f>
        <v>1</v>
      </c>
      <c r="I15" s="217"/>
      <c r="K15" s="224" t="s">
        <v>116</v>
      </c>
      <c r="L15" s="223"/>
      <c r="M15" s="222">
        <v>3</v>
      </c>
      <c r="N15" s="221">
        <v>84</v>
      </c>
      <c r="O15" s="220">
        <v>35</v>
      </c>
      <c r="P15" s="220">
        <v>2</v>
      </c>
      <c r="Q15" s="219">
        <f>IF(AND(ISBLANK(N15),ISBLANK(O15)),"",N15+O15)</f>
        <v>119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87</v>
      </c>
      <c r="E16" s="212">
        <v>34</v>
      </c>
      <c r="F16" s="212">
        <v>2</v>
      </c>
      <c r="G16" s="211">
        <f>IF(AND(ISBLANK(D16),ISBLANK(E16)),"",D16+E16)</f>
        <v>121</v>
      </c>
      <c r="H16" s="210">
        <f>IF(OR(ISNUMBER($G16),ISNUMBER($Q16)),(SIGN(N($G16)-N($Q16))+1)/2,"")</f>
        <v>0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81</v>
      </c>
      <c r="O16" s="212">
        <v>54</v>
      </c>
      <c r="P16" s="212">
        <v>0</v>
      </c>
      <c r="Q16" s="211">
        <f>IF(AND(ISBLANK(N16),ISBLANK(O16)),"",N16+O16)</f>
        <v>135</v>
      </c>
      <c r="R16" s="210">
        <f>IF(ISNUMBER($H16),1-$H16,"")</f>
        <v>1</v>
      </c>
      <c r="S16" s="209">
        <f>IF(ISNUMBER($I16),1-$I16,"")</f>
        <v>1</v>
      </c>
    </row>
    <row r="17" spans="1:19" ht="15.75" customHeight="1" thickBot="1">
      <c r="A17" s="208">
        <v>17608</v>
      </c>
      <c r="B17" s="207"/>
      <c r="C17" s="206" t="s">
        <v>12</v>
      </c>
      <c r="D17" s="203">
        <f>IF(ISNUMBER($G17),SUM(D13:D16),"")</f>
        <v>350</v>
      </c>
      <c r="E17" s="205">
        <f>IF(ISNUMBER($G17),SUM(E13:E16),"")</f>
        <v>135</v>
      </c>
      <c r="F17" s="205">
        <f>IF(ISNUMBER($G17),SUM(F13:F16),"")</f>
        <v>9</v>
      </c>
      <c r="G17" s="204">
        <f>IF(SUM($G13:$G16)+SUM($Q13:$Q16)&gt;0,SUM(G13:G16),"")</f>
        <v>485</v>
      </c>
      <c r="H17" s="203">
        <f>IF(ISNUMBER($G17),SUM(H13:H16),"")</f>
        <v>1.5</v>
      </c>
      <c r="I17" s="202"/>
      <c r="K17" s="208">
        <v>1610</v>
      </c>
      <c r="L17" s="207"/>
      <c r="M17" s="206" t="s">
        <v>12</v>
      </c>
      <c r="N17" s="203">
        <f>IF(ISNUMBER($G17),SUM(N13:N16),"")</f>
        <v>335</v>
      </c>
      <c r="O17" s="205">
        <f>IF(ISNUMBER($G17),SUM(O13:O16),"")</f>
        <v>173</v>
      </c>
      <c r="P17" s="205">
        <f>IF(ISNUMBER($G17),SUM(P13:P16),"")</f>
        <v>4</v>
      </c>
      <c r="Q17" s="204">
        <f>IF(SUM($G13:$G16)+SUM($Q13:$Q16)&gt;0,SUM(Q13:Q16),"")</f>
        <v>508</v>
      </c>
      <c r="R17" s="203">
        <f>IF(ISNUMBER($G17),SUM(R13:R16),"")</f>
        <v>2.5</v>
      </c>
      <c r="S17" s="202"/>
    </row>
    <row r="18" spans="1:19" ht="12.75" customHeight="1">
      <c r="A18" s="233" t="s">
        <v>115</v>
      </c>
      <c r="B18" s="232"/>
      <c r="C18" s="231">
        <v>1</v>
      </c>
      <c r="D18" s="230">
        <v>97</v>
      </c>
      <c r="E18" s="229">
        <v>34</v>
      </c>
      <c r="F18" s="229">
        <v>2</v>
      </c>
      <c r="G18" s="228">
        <f>IF(AND(ISBLANK(D18),ISBLANK(E18)),"",D18+E18)</f>
        <v>131</v>
      </c>
      <c r="H18" s="227">
        <f>IF(OR(ISNUMBER($G18),ISNUMBER($Q18)),(SIGN(N($G18)-N($Q18))+1)/2,"")</f>
        <v>1</v>
      </c>
      <c r="I18" s="217"/>
      <c r="K18" s="233" t="s">
        <v>114</v>
      </c>
      <c r="L18" s="232"/>
      <c r="M18" s="231">
        <v>1</v>
      </c>
      <c r="N18" s="230">
        <v>90</v>
      </c>
      <c r="O18" s="229">
        <v>34</v>
      </c>
      <c r="P18" s="229">
        <v>4</v>
      </c>
      <c r="Q18" s="228">
        <f>IF(AND(ISBLANK(N18),ISBLANK(O18)),"",N18+O18)</f>
        <v>124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81</v>
      </c>
      <c r="E19" s="220">
        <v>33</v>
      </c>
      <c r="F19" s="220">
        <v>4</v>
      </c>
      <c r="G19" s="219">
        <f>IF(AND(ISBLANK(D19),ISBLANK(E19)),"",D19+E19)</f>
        <v>114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83</v>
      </c>
      <c r="O19" s="220">
        <v>32</v>
      </c>
      <c r="P19" s="220">
        <v>3</v>
      </c>
      <c r="Q19" s="219">
        <f>IF(AND(ISBLANK(N19),ISBLANK(O19)),"",N19+O19)</f>
        <v>115</v>
      </c>
      <c r="R19" s="218">
        <f>IF(ISNUMBER($H19),1-$H19,"")</f>
        <v>1</v>
      </c>
      <c r="S19" s="217"/>
    </row>
    <row r="20" spans="1:19" ht="12.75" customHeight="1" thickBot="1">
      <c r="A20" s="224" t="s">
        <v>113</v>
      </c>
      <c r="B20" s="223"/>
      <c r="C20" s="222">
        <v>3</v>
      </c>
      <c r="D20" s="221">
        <v>92</v>
      </c>
      <c r="E20" s="220">
        <v>33</v>
      </c>
      <c r="F20" s="220">
        <v>3</v>
      </c>
      <c r="G20" s="219">
        <f>IF(AND(ISBLANK(D20),ISBLANK(E20)),"",D20+E20)</f>
        <v>125</v>
      </c>
      <c r="H20" s="218">
        <f>IF(OR(ISNUMBER($G20),ISNUMBER($Q20)),(SIGN(N($G20)-N($Q20))+1)/2,"")</f>
        <v>0</v>
      </c>
      <c r="I20" s="217"/>
      <c r="K20" s="224" t="s">
        <v>112</v>
      </c>
      <c r="L20" s="223"/>
      <c r="M20" s="222">
        <v>3</v>
      </c>
      <c r="N20" s="221">
        <v>81</v>
      </c>
      <c r="O20" s="220">
        <v>53</v>
      </c>
      <c r="P20" s="220">
        <v>0</v>
      </c>
      <c r="Q20" s="219">
        <f>IF(AND(ISBLANK(N20),ISBLANK(O20)),"",N20+O20)</f>
        <v>134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87</v>
      </c>
      <c r="E21" s="212">
        <v>35</v>
      </c>
      <c r="F21" s="212">
        <v>1</v>
      </c>
      <c r="G21" s="211">
        <f>IF(AND(ISBLANK(D21),ISBLANK(E21)),"",D21+E21)</f>
        <v>122</v>
      </c>
      <c r="H21" s="210">
        <f>IF(OR(ISNUMBER($G21),ISNUMBER($Q21)),(SIGN(N($G21)-N($Q21))+1)/2,"")</f>
        <v>1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79</v>
      </c>
      <c r="O21" s="212">
        <v>24</v>
      </c>
      <c r="P21" s="212">
        <v>4</v>
      </c>
      <c r="Q21" s="211">
        <f>IF(AND(ISBLANK(N21),ISBLANK(O21)),"",N21+O21)</f>
        <v>103</v>
      </c>
      <c r="R21" s="210">
        <f>IF(ISNUMBER($H21),1-$H21,"")</f>
        <v>0</v>
      </c>
      <c r="S21" s="209">
        <f>IF(ISNUMBER($I21),1-$I21,"")</f>
        <v>0</v>
      </c>
    </row>
    <row r="22" spans="1:19" ht="15.75" customHeight="1" thickBot="1">
      <c r="A22" s="208">
        <v>20030</v>
      </c>
      <c r="B22" s="207"/>
      <c r="C22" s="206" t="s">
        <v>12</v>
      </c>
      <c r="D22" s="203">
        <f>IF(ISNUMBER($G22),SUM(D18:D21),"")</f>
        <v>357</v>
      </c>
      <c r="E22" s="205">
        <f>IF(ISNUMBER($G22),SUM(E18:E21),"")</f>
        <v>135</v>
      </c>
      <c r="F22" s="205">
        <f>IF(ISNUMBER($G22),SUM(F18:F21),"")</f>
        <v>10</v>
      </c>
      <c r="G22" s="204">
        <f>IF(SUM($G18:$G21)+SUM($Q18:$Q21)&gt;0,SUM(G18:G21),"")</f>
        <v>492</v>
      </c>
      <c r="H22" s="203">
        <f>IF(ISNUMBER($G22),SUM(H18:H21),"")</f>
        <v>2</v>
      </c>
      <c r="I22" s="202"/>
      <c r="K22" s="208">
        <v>18627</v>
      </c>
      <c r="L22" s="207"/>
      <c r="M22" s="206" t="s">
        <v>12</v>
      </c>
      <c r="N22" s="203">
        <f>IF(ISNUMBER($G22),SUM(N18:N21),"")</f>
        <v>333</v>
      </c>
      <c r="O22" s="205">
        <f>IF(ISNUMBER($G22),SUM(O18:O21),"")</f>
        <v>143</v>
      </c>
      <c r="P22" s="205">
        <f>IF(ISNUMBER($G22),SUM(P18:P21),"")</f>
        <v>11</v>
      </c>
      <c r="Q22" s="204">
        <f>IF(SUM($G18:$G21)+SUM($Q18:$Q21)&gt;0,SUM(Q18:Q21),"")</f>
        <v>476</v>
      </c>
      <c r="R22" s="203">
        <f>IF(ISNUMBER($G22),SUM(R18:R21),"")</f>
        <v>2</v>
      </c>
      <c r="S22" s="202"/>
    </row>
    <row r="23" spans="1:19" ht="12.75" customHeight="1">
      <c r="A23" s="233" t="s">
        <v>109</v>
      </c>
      <c r="B23" s="232"/>
      <c r="C23" s="231">
        <v>1</v>
      </c>
      <c r="D23" s="230">
        <v>84</v>
      </c>
      <c r="E23" s="229">
        <v>34</v>
      </c>
      <c r="F23" s="229">
        <v>1</v>
      </c>
      <c r="G23" s="228">
        <f>IF(AND(ISBLANK(D23),ISBLANK(E23)),"",D23+E23)</f>
        <v>118</v>
      </c>
      <c r="H23" s="227">
        <f>IF(OR(ISNUMBER($G23),ISNUMBER($Q23)),(SIGN(N($G23)-N($Q23))+1)/2,"")</f>
        <v>0</v>
      </c>
      <c r="I23" s="217"/>
      <c r="K23" s="233" t="s">
        <v>111</v>
      </c>
      <c r="L23" s="232"/>
      <c r="M23" s="231">
        <v>1</v>
      </c>
      <c r="N23" s="230">
        <v>91</v>
      </c>
      <c r="O23" s="229">
        <v>52</v>
      </c>
      <c r="P23" s="229">
        <v>0</v>
      </c>
      <c r="Q23" s="228">
        <f>IF(AND(ISBLANK(N23),ISBLANK(O23)),"",N23+O23)</f>
        <v>143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89</v>
      </c>
      <c r="E24" s="220">
        <v>44</v>
      </c>
      <c r="F24" s="220">
        <v>1</v>
      </c>
      <c r="G24" s="219">
        <f>IF(AND(ISBLANK(D24),ISBLANK(E24)),"",D24+E24)</f>
        <v>133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80</v>
      </c>
      <c r="O24" s="220">
        <v>33</v>
      </c>
      <c r="P24" s="220">
        <v>1</v>
      </c>
      <c r="Q24" s="219">
        <f>IF(AND(ISBLANK(N24),ISBLANK(O24)),"",N24+O24)</f>
        <v>113</v>
      </c>
      <c r="R24" s="218">
        <f>IF(ISNUMBER($H24),1-$H24,"")</f>
        <v>0</v>
      </c>
      <c r="S24" s="217"/>
    </row>
    <row r="25" spans="1:19" ht="12.75" customHeight="1" thickBot="1">
      <c r="A25" s="224" t="s">
        <v>110</v>
      </c>
      <c r="B25" s="223"/>
      <c r="C25" s="222">
        <v>3</v>
      </c>
      <c r="D25" s="221">
        <v>91</v>
      </c>
      <c r="E25" s="220">
        <v>45</v>
      </c>
      <c r="F25" s="220">
        <v>0</v>
      </c>
      <c r="G25" s="219">
        <f>IF(AND(ISBLANK(D25),ISBLANK(E25)),"",D25+E25)</f>
        <v>136</v>
      </c>
      <c r="H25" s="218">
        <f>IF(OR(ISNUMBER($G25),ISNUMBER($Q25)),(SIGN(N($G25)-N($Q25))+1)/2,"")</f>
        <v>1</v>
      </c>
      <c r="I25" s="217"/>
      <c r="K25" s="224" t="s">
        <v>90</v>
      </c>
      <c r="L25" s="223"/>
      <c r="M25" s="222">
        <v>3</v>
      </c>
      <c r="N25" s="221">
        <v>85</v>
      </c>
      <c r="O25" s="220">
        <v>35</v>
      </c>
      <c r="P25" s="220">
        <v>1</v>
      </c>
      <c r="Q25" s="219">
        <f>IF(AND(ISBLANK(N25),ISBLANK(O25)),"",N25+O25)</f>
        <v>120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93</v>
      </c>
      <c r="E26" s="212">
        <v>27</v>
      </c>
      <c r="F26" s="212">
        <v>3</v>
      </c>
      <c r="G26" s="211">
        <f>IF(AND(ISBLANK(D26),ISBLANK(E26)),"",D26+E26)</f>
        <v>120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69</v>
      </c>
      <c r="O26" s="212">
        <v>26</v>
      </c>
      <c r="P26" s="212">
        <v>3</v>
      </c>
      <c r="Q26" s="211">
        <f>IF(AND(ISBLANK(N26),ISBLANK(O26)),"",N26+O26)</f>
        <v>95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13759</v>
      </c>
      <c r="B27" s="207"/>
      <c r="C27" s="206" t="s">
        <v>12</v>
      </c>
      <c r="D27" s="203">
        <f>IF(ISNUMBER($G27),SUM(D23:D26),"")</f>
        <v>357</v>
      </c>
      <c r="E27" s="205">
        <f>IF(ISNUMBER($G27),SUM(E23:E26),"")</f>
        <v>150</v>
      </c>
      <c r="F27" s="205">
        <f>IF(ISNUMBER($G27),SUM(F23:F26),"")</f>
        <v>5</v>
      </c>
      <c r="G27" s="204">
        <f>IF(SUM($G23:$G26)+SUM($Q23:$Q26)&gt;0,SUM(G23:G26),"")</f>
        <v>507</v>
      </c>
      <c r="H27" s="203">
        <f>IF(ISNUMBER($G27),SUM(H23:H26),"")</f>
        <v>3</v>
      </c>
      <c r="I27" s="202"/>
      <c r="K27" s="208">
        <v>12462</v>
      </c>
      <c r="L27" s="207"/>
      <c r="M27" s="206" t="s">
        <v>12</v>
      </c>
      <c r="N27" s="203">
        <f>IF(ISNUMBER($G27),SUM(N23:N26),"")</f>
        <v>325</v>
      </c>
      <c r="O27" s="205">
        <f>IF(ISNUMBER($G27),SUM(O23:O26),"")</f>
        <v>146</v>
      </c>
      <c r="P27" s="205">
        <f>IF(ISNUMBER($G27),SUM(P23:P26),"")</f>
        <v>5</v>
      </c>
      <c r="Q27" s="204">
        <f>IF(SUM($G23:$G26)+SUM($Q23:$Q26)&gt;0,SUM(Q23:Q26),"")</f>
        <v>471</v>
      </c>
      <c r="R27" s="203">
        <f>IF(ISNUMBER($G27),SUM(R23:R26),"")</f>
        <v>1</v>
      </c>
      <c r="S27" s="202"/>
    </row>
    <row r="28" spans="1:19" ht="12.75" customHeight="1">
      <c r="A28" s="233" t="s">
        <v>109</v>
      </c>
      <c r="B28" s="232"/>
      <c r="C28" s="231">
        <v>1</v>
      </c>
      <c r="D28" s="230">
        <v>82</v>
      </c>
      <c r="E28" s="229">
        <v>27</v>
      </c>
      <c r="F28" s="229">
        <v>3</v>
      </c>
      <c r="G28" s="228">
        <f>IF(AND(ISBLANK(D28),ISBLANK(E28)),"",D28+E28)</f>
        <v>109</v>
      </c>
      <c r="H28" s="227">
        <f>IF(OR(ISNUMBER($G28),ISNUMBER($Q28)),(SIGN(N($G28)-N($Q28))+1)/2,"")</f>
        <v>0</v>
      </c>
      <c r="I28" s="217"/>
      <c r="K28" s="233" t="s">
        <v>108</v>
      </c>
      <c r="L28" s="232"/>
      <c r="M28" s="231">
        <v>1</v>
      </c>
      <c r="N28" s="230">
        <v>91</v>
      </c>
      <c r="O28" s="229">
        <v>52</v>
      </c>
      <c r="P28" s="229">
        <v>1</v>
      </c>
      <c r="Q28" s="228">
        <f>IF(AND(ISBLANK(N28),ISBLANK(O28)),"",N28+O28)</f>
        <v>143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97</v>
      </c>
      <c r="E29" s="220">
        <v>52</v>
      </c>
      <c r="F29" s="220">
        <v>2</v>
      </c>
      <c r="G29" s="219">
        <f>IF(AND(ISBLANK(D29),ISBLANK(E29)),"",D29+E29)</f>
        <v>149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82</v>
      </c>
      <c r="O29" s="220">
        <v>42</v>
      </c>
      <c r="P29" s="220">
        <v>1</v>
      </c>
      <c r="Q29" s="219">
        <f>IF(AND(ISBLANK(N29),ISBLANK(O29)),"",N29+O29)</f>
        <v>124</v>
      </c>
      <c r="R29" s="218">
        <f>IF(ISNUMBER($H29),1-$H29,"")</f>
        <v>0</v>
      </c>
      <c r="S29" s="217"/>
    </row>
    <row r="30" spans="1:19" ht="12.75" customHeight="1" thickBot="1">
      <c r="A30" s="224" t="s">
        <v>107</v>
      </c>
      <c r="B30" s="223"/>
      <c r="C30" s="222">
        <v>3</v>
      </c>
      <c r="D30" s="221">
        <v>87</v>
      </c>
      <c r="E30" s="220">
        <v>45</v>
      </c>
      <c r="F30" s="220">
        <v>0</v>
      </c>
      <c r="G30" s="219">
        <f>IF(AND(ISBLANK(D30),ISBLANK(E30)),"",D30+E30)</f>
        <v>132</v>
      </c>
      <c r="H30" s="218">
        <f>IF(OR(ISNUMBER($G30),ISNUMBER($Q30)),(SIGN(N($G30)-N($Q30))+1)/2,"")</f>
        <v>1</v>
      </c>
      <c r="I30" s="217"/>
      <c r="K30" s="224" t="s">
        <v>46</v>
      </c>
      <c r="L30" s="223"/>
      <c r="M30" s="222">
        <v>3</v>
      </c>
      <c r="N30" s="221">
        <v>82</v>
      </c>
      <c r="O30" s="220">
        <v>34</v>
      </c>
      <c r="P30" s="220">
        <v>2</v>
      </c>
      <c r="Q30" s="219">
        <f>IF(AND(ISBLANK(N30),ISBLANK(O30)),"",N30+O30)</f>
        <v>116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94</v>
      </c>
      <c r="E31" s="212">
        <v>42</v>
      </c>
      <c r="F31" s="212">
        <v>1</v>
      </c>
      <c r="G31" s="211">
        <f>IF(AND(ISBLANK(D31),ISBLANK(E31)),"",D31+E31)</f>
        <v>136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86</v>
      </c>
      <c r="O31" s="212">
        <v>36</v>
      </c>
      <c r="P31" s="212">
        <v>2</v>
      </c>
      <c r="Q31" s="211">
        <f>IF(AND(ISBLANK(N31),ISBLANK(O31)),"",N31+O31)</f>
        <v>122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14529</v>
      </c>
      <c r="B32" s="207"/>
      <c r="C32" s="206" t="s">
        <v>12</v>
      </c>
      <c r="D32" s="203">
        <f>IF(ISNUMBER($G32),SUM(D28:D31),"")</f>
        <v>360</v>
      </c>
      <c r="E32" s="205">
        <f>IF(ISNUMBER($G32),SUM(E28:E31),"")</f>
        <v>166</v>
      </c>
      <c r="F32" s="205">
        <f>IF(ISNUMBER($G32),SUM(F28:F31),"")</f>
        <v>6</v>
      </c>
      <c r="G32" s="204">
        <f>IF(SUM($G28:$G31)+SUM($Q28:$Q31)&gt;0,SUM(G28:G31),"")</f>
        <v>526</v>
      </c>
      <c r="H32" s="203">
        <f>IF(ISNUMBER($G32),SUM(H28:H31),"")</f>
        <v>3</v>
      </c>
      <c r="I32" s="202"/>
      <c r="K32" s="208">
        <v>15689</v>
      </c>
      <c r="L32" s="207"/>
      <c r="M32" s="206" t="s">
        <v>12</v>
      </c>
      <c r="N32" s="203">
        <f>IF(ISNUMBER($G32),SUM(N28:N31),"")</f>
        <v>341</v>
      </c>
      <c r="O32" s="205">
        <f>IF(ISNUMBER($G32),SUM(O28:O31),"")</f>
        <v>164</v>
      </c>
      <c r="P32" s="205">
        <f>IF(ISNUMBER($G32),SUM(P28:P31),"")</f>
        <v>6</v>
      </c>
      <c r="Q32" s="204">
        <f>IF(SUM($G28:$G31)+SUM($Q28:$Q31)&gt;0,SUM(Q28:Q31),"")</f>
        <v>505</v>
      </c>
      <c r="R32" s="203">
        <f>IF(ISNUMBER($G32),SUM(R28:R31),"")</f>
        <v>1</v>
      </c>
      <c r="S32" s="202"/>
    </row>
    <row r="33" spans="1:19" ht="12.75" customHeight="1">
      <c r="A33" s="233" t="s">
        <v>106</v>
      </c>
      <c r="B33" s="232"/>
      <c r="C33" s="231">
        <v>1</v>
      </c>
      <c r="D33" s="230">
        <v>79</v>
      </c>
      <c r="E33" s="229">
        <v>35</v>
      </c>
      <c r="F33" s="229">
        <v>1</v>
      </c>
      <c r="G33" s="228">
        <f>IF(AND(ISBLANK(D33),ISBLANK(E33)),"",D33+E33)</f>
        <v>114</v>
      </c>
      <c r="H33" s="227">
        <f>IF(OR(ISNUMBER($G33),ISNUMBER($Q33)),(SIGN(N($G33)-N($Q33))+1)/2,"")</f>
        <v>1</v>
      </c>
      <c r="I33" s="217"/>
      <c r="K33" s="233" t="s">
        <v>105</v>
      </c>
      <c r="L33" s="232"/>
      <c r="M33" s="231">
        <v>1</v>
      </c>
      <c r="N33" s="230">
        <v>76</v>
      </c>
      <c r="O33" s="229">
        <v>36</v>
      </c>
      <c r="P33" s="229">
        <v>2</v>
      </c>
      <c r="Q33" s="228">
        <f>IF(AND(ISBLANK(N33),ISBLANK(O33)),"",N33+O33)</f>
        <v>112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93</v>
      </c>
      <c r="E34" s="220">
        <v>40</v>
      </c>
      <c r="F34" s="220">
        <v>0</v>
      </c>
      <c r="G34" s="219">
        <f>IF(AND(ISBLANK(D34),ISBLANK(E34)),"",D34+E34)</f>
        <v>133</v>
      </c>
      <c r="H34" s="218">
        <f>IF(OR(ISNUMBER($G34),ISNUMBER($Q34)),(SIGN(N($G34)-N($Q34))+1)/2,"")</f>
        <v>0.5</v>
      </c>
      <c r="I34" s="217"/>
      <c r="K34" s="226"/>
      <c r="L34" s="225"/>
      <c r="M34" s="222">
        <v>2</v>
      </c>
      <c r="N34" s="221">
        <v>89</v>
      </c>
      <c r="O34" s="220">
        <v>44</v>
      </c>
      <c r="P34" s="220">
        <v>1</v>
      </c>
      <c r="Q34" s="219">
        <f>IF(AND(ISBLANK(N34),ISBLANK(O34)),"",N34+O34)</f>
        <v>133</v>
      </c>
      <c r="R34" s="218">
        <f>IF(ISNUMBER($H34),1-$H34,"")</f>
        <v>0.5</v>
      </c>
      <c r="S34" s="217"/>
    </row>
    <row r="35" spans="1:19" ht="12.75" customHeight="1" thickBot="1">
      <c r="A35" s="224" t="s">
        <v>82</v>
      </c>
      <c r="B35" s="223"/>
      <c r="C35" s="222">
        <v>3</v>
      </c>
      <c r="D35" s="221">
        <v>83</v>
      </c>
      <c r="E35" s="220">
        <v>35</v>
      </c>
      <c r="F35" s="220">
        <v>1</v>
      </c>
      <c r="G35" s="219">
        <f>IF(AND(ISBLANK(D35),ISBLANK(E35)),"",D35+E35)</f>
        <v>118</v>
      </c>
      <c r="H35" s="218">
        <f>IF(OR(ISNUMBER($G35),ISNUMBER($Q35)),(SIGN(N($G35)-N($Q35))+1)/2,"")</f>
        <v>0</v>
      </c>
      <c r="I35" s="217"/>
      <c r="K35" s="224" t="s">
        <v>104</v>
      </c>
      <c r="L35" s="223"/>
      <c r="M35" s="222">
        <v>3</v>
      </c>
      <c r="N35" s="221">
        <v>86</v>
      </c>
      <c r="O35" s="220">
        <v>34</v>
      </c>
      <c r="P35" s="220">
        <v>2</v>
      </c>
      <c r="Q35" s="219">
        <f>IF(AND(ISBLANK(N35),ISBLANK(O35)),"",N35+O35)</f>
        <v>120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98</v>
      </c>
      <c r="E36" s="212">
        <v>42</v>
      </c>
      <c r="F36" s="212">
        <v>2</v>
      </c>
      <c r="G36" s="211">
        <f>IF(AND(ISBLANK(D36),ISBLANK(E36)),"",D36+E36)</f>
        <v>140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79</v>
      </c>
      <c r="O36" s="212">
        <v>35</v>
      </c>
      <c r="P36" s="212">
        <v>3</v>
      </c>
      <c r="Q36" s="211">
        <f>IF(AND(ISBLANK(N36),ISBLANK(O36)),"",N36+O36)</f>
        <v>114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12399</v>
      </c>
      <c r="B37" s="207"/>
      <c r="C37" s="206" t="s">
        <v>12</v>
      </c>
      <c r="D37" s="203">
        <f>IF(ISNUMBER($G37),SUM(D33:D36),"")</f>
        <v>353</v>
      </c>
      <c r="E37" s="205">
        <f>IF(ISNUMBER($G37),SUM(E33:E36),"")</f>
        <v>152</v>
      </c>
      <c r="F37" s="205">
        <f>IF(ISNUMBER($G37),SUM(F33:F36),"")</f>
        <v>4</v>
      </c>
      <c r="G37" s="204">
        <f>IF(SUM($G33:$G36)+SUM($Q33:$Q36)&gt;0,SUM(G33:G36),"")</f>
        <v>505</v>
      </c>
      <c r="H37" s="203">
        <f>IF(ISNUMBER($G37),SUM(H33:H36),"")</f>
        <v>2.5</v>
      </c>
      <c r="I37" s="202"/>
      <c r="K37" s="208">
        <v>1611</v>
      </c>
      <c r="L37" s="207"/>
      <c r="M37" s="206" t="s">
        <v>12</v>
      </c>
      <c r="N37" s="203">
        <f>IF(ISNUMBER($G37),SUM(N33:N36),"")</f>
        <v>330</v>
      </c>
      <c r="O37" s="205">
        <f>IF(ISNUMBER($G37),SUM(O33:O36),"")</f>
        <v>149</v>
      </c>
      <c r="P37" s="205">
        <f>IF(ISNUMBER($G37),SUM(P33:P36),"")</f>
        <v>8</v>
      </c>
      <c r="Q37" s="204">
        <f>IF(SUM($G33:$G36)+SUM($Q33:$Q36)&gt;0,SUM(Q33:Q36),"")</f>
        <v>479</v>
      </c>
      <c r="R37" s="203">
        <f>IF(ISNUMBER($G37),SUM(R33:R36),"")</f>
        <v>1.5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2129</v>
      </c>
      <c r="E39" s="197">
        <f>IF(ISNUMBER($G39),SUM(E12,E17,E22,E27,E32,E37),"")</f>
        <v>899</v>
      </c>
      <c r="F39" s="197">
        <f>IF(ISNUMBER($G39),SUM(F12,F17,F22,F27,F32,F37),"")</f>
        <v>41</v>
      </c>
      <c r="G39" s="196">
        <f>IF(SUM($G$8:$G$37)+SUM($Q$8:$Q$37)&gt;0,SUM(G12,G17,G22,G27,G32,G37),"")</f>
        <v>3028</v>
      </c>
      <c r="H39" s="195">
        <f>IF(SUM($G$8:$G$37)+SUM($Q$8:$Q$37)&gt;0,SUM(H12,H17,H22,H27,H32,H37),"")</f>
        <v>15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2012</v>
      </c>
      <c r="O39" s="197">
        <f>IF(ISNUMBER($G39),SUM(O12,O17,O22,O27,O32,O37),"")</f>
        <v>923</v>
      </c>
      <c r="P39" s="197">
        <f>IF(ISNUMBER($G39),SUM(P12,P17,P22,P27,P32,P37),"")</f>
        <v>41</v>
      </c>
      <c r="Q39" s="196">
        <f>IF(SUM($G$8:$G$37)+SUM($Q$8:$Q$37)&gt;0,SUM(Q12,Q17,Q22,Q27,Q32,Q37),"")</f>
        <v>2935</v>
      </c>
      <c r="R39" s="195">
        <f>IF(SUM($G$8:$G$37)+SUM($Q$8:$Q$37)&gt;0,SUM(R12,R17,R22,R27,R32,R37),"")</f>
        <v>9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103</v>
      </c>
      <c r="D41" s="193"/>
      <c r="E41" s="193"/>
      <c r="G41" s="192"/>
      <c r="H41" s="192"/>
      <c r="I41" s="191">
        <f>IF(ISNUMBER(I$39),SUM(I11,I16,I21,I26,I31,I36,I39),"")</f>
        <v>7</v>
      </c>
      <c r="K41" s="185"/>
      <c r="L41" s="187" t="s">
        <v>22</v>
      </c>
      <c r="M41" s="193" t="s">
        <v>102</v>
      </c>
      <c r="N41" s="193"/>
      <c r="O41" s="193"/>
      <c r="Q41" s="192" t="s">
        <v>16</v>
      </c>
      <c r="R41" s="192"/>
      <c r="S41" s="191">
        <f>IF(ISNUMBER(S$39),SUM(S11,S16,S21,S26,S31,S36,S39),"")</f>
        <v>1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101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100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SKK Jičín -  ženy B – Sokol Kolín -  A</v>
      </c>
    </row>
    <row r="46" spans="2:11" ht="19.5" customHeight="1">
      <c r="B46" s="179" t="s">
        <v>31</v>
      </c>
      <c r="C46" s="183">
        <v>0.5625</v>
      </c>
      <c r="D46" s="182"/>
      <c r="I46" s="179" t="s">
        <v>33</v>
      </c>
      <c r="J46" s="182">
        <v>19</v>
      </c>
      <c r="K46" s="182"/>
    </row>
    <row r="47" spans="2:19" ht="19.5" customHeight="1">
      <c r="B47" s="179" t="s">
        <v>32</v>
      </c>
      <c r="C47" s="181">
        <v>0.6909722222222222</v>
      </c>
      <c r="D47" s="180"/>
      <c r="I47" s="179" t="s">
        <v>34</v>
      </c>
      <c r="J47" s="180">
        <v>24</v>
      </c>
      <c r="K47" s="180"/>
      <c r="P47" s="179" t="s">
        <v>35</v>
      </c>
      <c r="Q47" s="178">
        <v>41455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>
        <v>61</v>
      </c>
      <c r="B57" s="154" t="s">
        <v>99</v>
      </c>
      <c r="C57" s="152"/>
      <c r="D57" s="155">
        <v>21023</v>
      </c>
      <c r="E57" s="154" t="s">
        <v>98</v>
      </c>
      <c r="F57" s="153"/>
      <c r="G57" s="153"/>
      <c r="H57" s="152"/>
      <c r="I57" s="155">
        <v>20030</v>
      </c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261" t="s">
        <v>97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K28" sqref="K28:L2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9" t="s">
        <v>38</v>
      </c>
      <c r="L1" s="258" t="s">
        <v>96</v>
      </c>
      <c r="M1" s="258"/>
      <c r="N1" s="258"/>
      <c r="O1" s="257" t="s">
        <v>37</v>
      </c>
      <c r="P1" s="257"/>
      <c r="Q1" s="256" t="s">
        <v>95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94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93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92</v>
      </c>
      <c r="B8" s="232"/>
      <c r="C8" s="231">
        <v>1</v>
      </c>
      <c r="D8" s="230">
        <v>85</v>
      </c>
      <c r="E8" s="229">
        <v>45</v>
      </c>
      <c r="F8" s="229">
        <v>1</v>
      </c>
      <c r="G8" s="228">
        <f>IF(AND(ISBLANK(D8),ISBLANK(E8)),"",D8+E8)</f>
        <v>130</v>
      </c>
      <c r="H8" s="227">
        <f>IF(OR(ISNUMBER($G8),ISNUMBER($Q8)),(SIGN(N($G8)-N($Q8))+1)/2,"")</f>
        <v>0</v>
      </c>
      <c r="I8" s="217"/>
      <c r="K8" s="233" t="s">
        <v>91</v>
      </c>
      <c r="L8" s="232"/>
      <c r="M8" s="231">
        <v>1</v>
      </c>
      <c r="N8" s="230">
        <v>89</v>
      </c>
      <c r="O8" s="229">
        <v>51</v>
      </c>
      <c r="P8" s="229">
        <v>1</v>
      </c>
      <c r="Q8" s="228">
        <f>IF(AND(ISBLANK(N8),ISBLANK(O8)),"",N8+O8)</f>
        <v>140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89</v>
      </c>
      <c r="E9" s="220">
        <v>54</v>
      </c>
      <c r="F9" s="220">
        <v>1</v>
      </c>
      <c r="G9" s="219">
        <f>IF(AND(ISBLANK(D9),ISBLANK(E9)),"",D9+E9)</f>
        <v>143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90</v>
      </c>
      <c r="O9" s="220">
        <v>44</v>
      </c>
      <c r="P9" s="220">
        <v>1</v>
      </c>
      <c r="Q9" s="219">
        <f>IF(AND(ISBLANK(N9),ISBLANK(O9)),"",N9+O9)</f>
        <v>134</v>
      </c>
      <c r="R9" s="218">
        <f>IF(ISNUMBER($H9),1-$H9,"")</f>
        <v>0</v>
      </c>
      <c r="S9" s="217"/>
    </row>
    <row r="10" spans="1:19" ht="12.75" customHeight="1" thickBot="1">
      <c r="A10" s="224" t="s">
        <v>90</v>
      </c>
      <c r="B10" s="223"/>
      <c r="C10" s="222">
        <v>3</v>
      </c>
      <c r="D10" s="221">
        <v>89</v>
      </c>
      <c r="E10" s="220">
        <v>44</v>
      </c>
      <c r="F10" s="220">
        <v>0</v>
      </c>
      <c r="G10" s="219">
        <f>IF(AND(ISBLANK(D10),ISBLANK(E10)),"",D10+E10)</f>
        <v>133</v>
      </c>
      <c r="H10" s="218">
        <f>IF(OR(ISNUMBER($G10),ISNUMBER($Q10)),(SIGN(N($G10)-N($Q10))+1)/2,"")</f>
        <v>1</v>
      </c>
      <c r="I10" s="217"/>
      <c r="K10" s="224" t="s">
        <v>89</v>
      </c>
      <c r="L10" s="223"/>
      <c r="M10" s="222">
        <v>3</v>
      </c>
      <c r="N10" s="221">
        <v>82</v>
      </c>
      <c r="O10" s="220">
        <v>34</v>
      </c>
      <c r="P10" s="220">
        <v>2</v>
      </c>
      <c r="Q10" s="219">
        <f>IF(AND(ISBLANK(N10),ISBLANK(O10)),"",N10+O10)</f>
        <v>116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84</v>
      </c>
      <c r="E11" s="212">
        <v>38</v>
      </c>
      <c r="F11" s="212">
        <v>1</v>
      </c>
      <c r="G11" s="211">
        <f>IF(AND(ISBLANK(D11),ISBLANK(E11)),"",D11+E11)</f>
        <v>122</v>
      </c>
      <c r="H11" s="210">
        <f>IF(OR(ISNUMBER($G11),ISNUMBER($Q11)),(SIGN(N($G11)-N($Q11))+1)/2,"")</f>
        <v>0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80</v>
      </c>
      <c r="O11" s="212">
        <v>44</v>
      </c>
      <c r="P11" s="212">
        <v>0</v>
      </c>
      <c r="Q11" s="211">
        <f>IF(AND(ISBLANK(N11),ISBLANK(O11)),"",N11+O11)</f>
        <v>124</v>
      </c>
      <c r="R11" s="210">
        <f>IF(ISNUMBER($H11),1-$H11,"")</f>
        <v>1</v>
      </c>
      <c r="S11" s="209">
        <f>IF(ISNUMBER($I11),1-$I11,"")</f>
        <v>0</v>
      </c>
    </row>
    <row r="12" spans="1:19" ht="15.75" customHeight="1" thickBot="1">
      <c r="A12" s="208">
        <v>16076</v>
      </c>
      <c r="B12" s="207"/>
      <c r="C12" s="206" t="s">
        <v>12</v>
      </c>
      <c r="D12" s="203">
        <f>IF(ISNUMBER($G12),SUM(D8:D11),"")</f>
        <v>347</v>
      </c>
      <c r="E12" s="205">
        <f>IF(ISNUMBER($G12),SUM(E8:E11),"")</f>
        <v>181</v>
      </c>
      <c r="F12" s="205">
        <f>IF(ISNUMBER($G12),SUM(F8:F11),"")</f>
        <v>3</v>
      </c>
      <c r="G12" s="204">
        <f>IF(SUM($G8:$G11)+SUM($Q8:$Q11)&gt;0,SUM(G8:G11),"")</f>
        <v>528</v>
      </c>
      <c r="H12" s="203">
        <f>IF(ISNUMBER($G12),SUM(H8:H11),"")</f>
        <v>2</v>
      </c>
      <c r="I12" s="202"/>
      <c r="K12" s="208">
        <v>3251</v>
      </c>
      <c r="L12" s="207"/>
      <c r="M12" s="206" t="s">
        <v>12</v>
      </c>
      <c r="N12" s="203">
        <f>IF(ISNUMBER($G12),SUM(N8:N11),"")</f>
        <v>341</v>
      </c>
      <c r="O12" s="205">
        <f>IF(ISNUMBER($G12),SUM(O8:O11),"")</f>
        <v>173</v>
      </c>
      <c r="P12" s="205">
        <f>IF(ISNUMBER($G12),SUM(P8:P11),"")</f>
        <v>4</v>
      </c>
      <c r="Q12" s="204">
        <f>IF(SUM($G8:$G11)+SUM($Q8:$Q11)&gt;0,SUM(Q8:Q11),"")</f>
        <v>514</v>
      </c>
      <c r="R12" s="203">
        <f>IF(ISNUMBER($G12),SUM(R8:R11),"")</f>
        <v>2</v>
      </c>
      <c r="S12" s="202"/>
    </row>
    <row r="13" spans="1:19" ht="12.75" customHeight="1">
      <c r="A13" s="233" t="s">
        <v>88</v>
      </c>
      <c r="B13" s="232"/>
      <c r="C13" s="231">
        <v>1</v>
      </c>
      <c r="D13" s="230">
        <v>88</v>
      </c>
      <c r="E13" s="229">
        <v>42</v>
      </c>
      <c r="F13" s="229">
        <v>1</v>
      </c>
      <c r="G13" s="228">
        <f>IF(AND(ISBLANK(D13),ISBLANK(E13)),"",D13+E13)</f>
        <v>130</v>
      </c>
      <c r="H13" s="227">
        <f>IF(OR(ISNUMBER($G13),ISNUMBER($Q13)),(SIGN(N($G13)-N($Q13))+1)/2,"")</f>
        <v>0</v>
      </c>
      <c r="I13" s="217"/>
      <c r="K13" s="233" t="s">
        <v>87</v>
      </c>
      <c r="L13" s="232"/>
      <c r="M13" s="231">
        <v>1</v>
      </c>
      <c r="N13" s="230">
        <v>92</v>
      </c>
      <c r="O13" s="229">
        <v>45</v>
      </c>
      <c r="P13" s="229">
        <v>1</v>
      </c>
      <c r="Q13" s="228">
        <f>IF(AND(ISBLANK(N13),ISBLANK(O13)),"",N13+O13)</f>
        <v>137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89</v>
      </c>
      <c r="E14" s="220">
        <v>44</v>
      </c>
      <c r="F14" s="220">
        <v>2</v>
      </c>
      <c r="G14" s="219">
        <f>IF(AND(ISBLANK(D14),ISBLANK(E14)),"",D14+E14)</f>
        <v>133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81</v>
      </c>
      <c r="O14" s="220">
        <v>45</v>
      </c>
      <c r="P14" s="220">
        <v>1</v>
      </c>
      <c r="Q14" s="219">
        <f>IF(AND(ISBLANK(N14),ISBLANK(O14)),"",N14+O14)</f>
        <v>126</v>
      </c>
      <c r="R14" s="218">
        <f>IF(ISNUMBER($H14),1-$H14,"")</f>
        <v>0</v>
      </c>
      <c r="S14" s="217"/>
    </row>
    <row r="15" spans="1:19" ht="12.75" customHeight="1" thickBot="1">
      <c r="A15" s="224" t="s">
        <v>86</v>
      </c>
      <c r="B15" s="223"/>
      <c r="C15" s="222">
        <v>3</v>
      </c>
      <c r="D15" s="221">
        <v>83</v>
      </c>
      <c r="E15" s="220">
        <v>34</v>
      </c>
      <c r="F15" s="220">
        <v>1</v>
      </c>
      <c r="G15" s="219">
        <f>IF(AND(ISBLANK(D15),ISBLANK(E15)),"",D15+E15)</f>
        <v>117</v>
      </c>
      <c r="H15" s="218">
        <f>IF(OR(ISNUMBER($G15),ISNUMBER($Q15)),(SIGN(N($G15)-N($Q15))+1)/2,"")</f>
        <v>0</v>
      </c>
      <c r="I15" s="217"/>
      <c r="K15" s="224" t="s">
        <v>83</v>
      </c>
      <c r="L15" s="223"/>
      <c r="M15" s="222">
        <v>3</v>
      </c>
      <c r="N15" s="221">
        <v>81</v>
      </c>
      <c r="O15" s="220">
        <v>42</v>
      </c>
      <c r="P15" s="220">
        <v>2</v>
      </c>
      <c r="Q15" s="219">
        <f>IF(AND(ISBLANK(N15),ISBLANK(O15)),"",N15+O15)</f>
        <v>123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95</v>
      </c>
      <c r="E16" s="212">
        <v>52</v>
      </c>
      <c r="F16" s="212">
        <v>0</v>
      </c>
      <c r="G16" s="211">
        <f>IF(AND(ISBLANK(D16),ISBLANK(E16)),"",D16+E16)</f>
        <v>147</v>
      </c>
      <c r="H16" s="210">
        <f>IF(OR(ISNUMBER($G16),ISNUMBER($Q16)),(SIGN(N($G16)-N($Q16))+1)/2,"")</f>
        <v>1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93</v>
      </c>
      <c r="O16" s="212">
        <v>44</v>
      </c>
      <c r="P16" s="212">
        <v>0</v>
      </c>
      <c r="Q16" s="211">
        <f>IF(AND(ISBLANK(N16),ISBLANK(O16)),"",N16+O16)</f>
        <v>137</v>
      </c>
      <c r="R16" s="210">
        <f>IF(ISNUMBER($H16),1-$H16,"")</f>
        <v>0</v>
      </c>
      <c r="S16" s="209">
        <f>IF(ISNUMBER($I16),1-$I16,"")</f>
        <v>0</v>
      </c>
    </row>
    <row r="17" spans="1:19" ht="15.75" customHeight="1" thickBot="1">
      <c r="A17" s="208">
        <v>20866</v>
      </c>
      <c r="B17" s="207"/>
      <c r="C17" s="206" t="s">
        <v>12</v>
      </c>
      <c r="D17" s="203">
        <f>IF(ISNUMBER($G17),SUM(D13:D16),"")</f>
        <v>355</v>
      </c>
      <c r="E17" s="205">
        <f>IF(ISNUMBER($G17),SUM(E13:E16),"")</f>
        <v>172</v>
      </c>
      <c r="F17" s="205">
        <f>IF(ISNUMBER($G17),SUM(F13:F16),"")</f>
        <v>4</v>
      </c>
      <c r="G17" s="204">
        <f>IF(SUM($G13:$G16)+SUM($Q13:$Q16)&gt;0,SUM(G13:G16),"")</f>
        <v>527</v>
      </c>
      <c r="H17" s="203">
        <f>IF(ISNUMBER($G17),SUM(H13:H16),"")</f>
        <v>2</v>
      </c>
      <c r="I17" s="202"/>
      <c r="K17" s="208">
        <v>20821</v>
      </c>
      <c r="L17" s="207"/>
      <c r="M17" s="206" t="s">
        <v>12</v>
      </c>
      <c r="N17" s="203">
        <f>IF(ISNUMBER($G17),SUM(N13:N16),"")</f>
        <v>347</v>
      </c>
      <c r="O17" s="205">
        <f>IF(ISNUMBER($G17),SUM(O13:O16),"")</f>
        <v>176</v>
      </c>
      <c r="P17" s="205">
        <f>IF(ISNUMBER($G17),SUM(P13:P16),"")</f>
        <v>4</v>
      </c>
      <c r="Q17" s="204">
        <f>IF(SUM($G13:$G16)+SUM($Q13:$Q16)&gt;0,SUM(Q13:Q16),"")</f>
        <v>523</v>
      </c>
      <c r="R17" s="203">
        <f>IF(ISNUMBER($G17),SUM(R13:R16),"")</f>
        <v>2</v>
      </c>
      <c r="S17" s="202"/>
    </row>
    <row r="18" spans="1:19" ht="12.75" customHeight="1">
      <c r="A18" s="233" t="s">
        <v>85</v>
      </c>
      <c r="B18" s="232"/>
      <c r="C18" s="231">
        <v>1</v>
      </c>
      <c r="D18" s="230">
        <v>66</v>
      </c>
      <c r="E18" s="229">
        <v>26</v>
      </c>
      <c r="F18" s="229">
        <v>4</v>
      </c>
      <c r="G18" s="228">
        <f>IF(AND(ISBLANK(D18),ISBLANK(E18)),"",D18+E18)</f>
        <v>92</v>
      </c>
      <c r="H18" s="227">
        <f>IF(OR(ISNUMBER($G18),ISNUMBER($Q18)),(SIGN(N($G18)-N($Q18))+1)/2,"")</f>
        <v>0</v>
      </c>
      <c r="I18" s="217"/>
      <c r="K18" s="233" t="s">
        <v>84</v>
      </c>
      <c r="L18" s="232"/>
      <c r="M18" s="231">
        <v>1</v>
      </c>
      <c r="N18" s="230">
        <v>97</v>
      </c>
      <c r="O18" s="229">
        <v>62</v>
      </c>
      <c r="P18" s="229">
        <v>0</v>
      </c>
      <c r="Q18" s="228">
        <f>IF(AND(ISBLANK(N18),ISBLANK(O18)),"",N18+O18)</f>
        <v>159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81</v>
      </c>
      <c r="E19" s="220">
        <v>44</v>
      </c>
      <c r="F19" s="220">
        <v>4</v>
      </c>
      <c r="G19" s="219">
        <f>IF(AND(ISBLANK(D19),ISBLANK(E19)),"",D19+E19)</f>
        <v>125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82</v>
      </c>
      <c r="O19" s="220">
        <v>27</v>
      </c>
      <c r="P19" s="220">
        <v>2</v>
      </c>
      <c r="Q19" s="219">
        <f>IF(AND(ISBLANK(N19),ISBLANK(O19)),"",N19+O19)</f>
        <v>109</v>
      </c>
      <c r="R19" s="218">
        <f>IF(ISNUMBER($H19),1-$H19,"")</f>
        <v>0</v>
      </c>
      <c r="S19" s="217"/>
    </row>
    <row r="20" spans="1:19" ht="12.75" customHeight="1" thickBot="1">
      <c r="A20" s="224" t="s">
        <v>83</v>
      </c>
      <c r="B20" s="223"/>
      <c r="C20" s="222">
        <v>3</v>
      </c>
      <c r="D20" s="221">
        <v>89</v>
      </c>
      <c r="E20" s="220">
        <v>34</v>
      </c>
      <c r="F20" s="220">
        <v>3</v>
      </c>
      <c r="G20" s="219">
        <f>IF(AND(ISBLANK(D20),ISBLANK(E20)),"",D20+E20)</f>
        <v>123</v>
      </c>
      <c r="H20" s="218">
        <f>IF(OR(ISNUMBER($G20),ISNUMBER($Q20)),(SIGN(N($G20)-N($Q20))+1)/2,"")</f>
        <v>0</v>
      </c>
      <c r="I20" s="217"/>
      <c r="K20" s="224" t="s">
        <v>82</v>
      </c>
      <c r="L20" s="223"/>
      <c r="M20" s="222">
        <v>3</v>
      </c>
      <c r="N20" s="221">
        <v>89</v>
      </c>
      <c r="O20" s="220">
        <v>43</v>
      </c>
      <c r="P20" s="220">
        <v>1</v>
      </c>
      <c r="Q20" s="219">
        <f>IF(AND(ISBLANK(N20),ISBLANK(O20)),"",N20+O20)</f>
        <v>132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82</v>
      </c>
      <c r="E21" s="212">
        <v>34</v>
      </c>
      <c r="F21" s="212">
        <v>3</v>
      </c>
      <c r="G21" s="211">
        <f>IF(AND(ISBLANK(D21),ISBLANK(E21)),"",D21+E21)</f>
        <v>116</v>
      </c>
      <c r="H21" s="210">
        <f>IF(OR(ISNUMBER($G21),ISNUMBER($Q21)),(SIGN(N($G21)-N($Q21))+1)/2,"")</f>
        <v>0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91</v>
      </c>
      <c r="O21" s="212">
        <v>36</v>
      </c>
      <c r="P21" s="212">
        <v>5</v>
      </c>
      <c r="Q21" s="211">
        <f>IF(AND(ISBLANK(N21),ISBLANK(O21)),"",N21+O21)</f>
        <v>127</v>
      </c>
      <c r="R21" s="210">
        <f>IF(ISNUMBER($H21),1-$H21,"")</f>
        <v>1</v>
      </c>
      <c r="S21" s="209">
        <f>IF(ISNUMBER($I21),1-$I21,"")</f>
        <v>1</v>
      </c>
    </row>
    <row r="22" spans="1:19" ht="15.75" customHeight="1" thickBot="1">
      <c r="A22" s="208">
        <v>21892</v>
      </c>
      <c r="B22" s="207"/>
      <c r="C22" s="206" t="s">
        <v>12</v>
      </c>
      <c r="D22" s="203">
        <f>IF(ISNUMBER($G22),SUM(D18:D21),"")</f>
        <v>318</v>
      </c>
      <c r="E22" s="205">
        <f>IF(ISNUMBER($G22),SUM(E18:E21),"")</f>
        <v>138</v>
      </c>
      <c r="F22" s="205">
        <f>IF(ISNUMBER($G22),SUM(F18:F21),"")</f>
        <v>14</v>
      </c>
      <c r="G22" s="204">
        <f>IF(SUM($G18:$G21)+SUM($Q18:$Q21)&gt;0,SUM(G18:G21),"")</f>
        <v>456</v>
      </c>
      <c r="H22" s="203">
        <f>IF(ISNUMBER($G22),SUM(H18:H21),"")</f>
        <v>1</v>
      </c>
      <c r="I22" s="202"/>
      <c r="K22" s="208">
        <v>1503</v>
      </c>
      <c r="L22" s="207"/>
      <c r="M22" s="206" t="s">
        <v>12</v>
      </c>
      <c r="N22" s="203">
        <f>IF(ISNUMBER($G22),SUM(N18:N21),"")</f>
        <v>359</v>
      </c>
      <c r="O22" s="205">
        <f>IF(ISNUMBER($G22),SUM(O18:O21),"")</f>
        <v>168</v>
      </c>
      <c r="P22" s="205">
        <f>IF(ISNUMBER($G22),SUM(P18:P21),"")</f>
        <v>8</v>
      </c>
      <c r="Q22" s="204">
        <f>IF(SUM($G18:$G21)+SUM($Q18:$Q21)&gt;0,SUM(Q18:Q21),"")</f>
        <v>527</v>
      </c>
      <c r="R22" s="203">
        <f>IF(ISNUMBER($G22),SUM(R18:R21),"")</f>
        <v>3</v>
      </c>
      <c r="S22" s="202"/>
    </row>
    <row r="23" spans="1:19" ht="12.75" customHeight="1">
      <c r="A23" s="233" t="s">
        <v>81</v>
      </c>
      <c r="B23" s="232"/>
      <c r="C23" s="231">
        <v>1</v>
      </c>
      <c r="D23" s="230">
        <v>87</v>
      </c>
      <c r="E23" s="229">
        <v>26</v>
      </c>
      <c r="F23" s="229">
        <v>5</v>
      </c>
      <c r="G23" s="228">
        <f>IF(AND(ISBLANK(D23),ISBLANK(E23)),"",D23+E23)</f>
        <v>113</v>
      </c>
      <c r="H23" s="227">
        <f>IF(OR(ISNUMBER($G23),ISNUMBER($Q23)),(SIGN(N($G23)-N($Q23))+1)/2,"")</f>
        <v>0</v>
      </c>
      <c r="I23" s="217"/>
      <c r="K23" s="233" t="s">
        <v>80</v>
      </c>
      <c r="L23" s="232"/>
      <c r="M23" s="231">
        <v>1</v>
      </c>
      <c r="N23" s="230">
        <v>82</v>
      </c>
      <c r="O23" s="229">
        <v>34</v>
      </c>
      <c r="P23" s="229">
        <v>2</v>
      </c>
      <c r="Q23" s="228">
        <f>IF(AND(ISBLANK(N23),ISBLANK(O23)),"",N23+O23)</f>
        <v>116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81</v>
      </c>
      <c r="E24" s="220">
        <v>27</v>
      </c>
      <c r="F24" s="220">
        <v>5</v>
      </c>
      <c r="G24" s="219">
        <f>IF(AND(ISBLANK(D24),ISBLANK(E24)),"",D24+E24)</f>
        <v>108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85</v>
      </c>
      <c r="O24" s="220">
        <v>26</v>
      </c>
      <c r="P24" s="220">
        <v>3</v>
      </c>
      <c r="Q24" s="219">
        <f>IF(AND(ISBLANK(N24),ISBLANK(O24)),"",N24+O24)</f>
        <v>111</v>
      </c>
      <c r="R24" s="218">
        <f>IF(ISNUMBER($H24),1-$H24,"")</f>
        <v>1</v>
      </c>
      <c r="S24" s="217"/>
    </row>
    <row r="25" spans="1:19" ht="12.75" customHeight="1" thickBot="1">
      <c r="A25" s="224" t="s">
        <v>41</v>
      </c>
      <c r="B25" s="223"/>
      <c r="C25" s="222">
        <v>3</v>
      </c>
      <c r="D25" s="221">
        <v>77</v>
      </c>
      <c r="E25" s="220">
        <v>35</v>
      </c>
      <c r="F25" s="220">
        <v>2</v>
      </c>
      <c r="G25" s="219">
        <f>IF(AND(ISBLANK(D25),ISBLANK(E25)),"",D25+E25)</f>
        <v>112</v>
      </c>
      <c r="H25" s="218">
        <f>IF(OR(ISNUMBER($G25),ISNUMBER($Q25)),(SIGN(N($G25)-N($Q25))+1)/2,"")</f>
        <v>0</v>
      </c>
      <c r="I25" s="217"/>
      <c r="K25" s="224" t="s">
        <v>49</v>
      </c>
      <c r="L25" s="223"/>
      <c r="M25" s="222">
        <v>3</v>
      </c>
      <c r="N25" s="221">
        <v>96</v>
      </c>
      <c r="O25" s="220">
        <v>33</v>
      </c>
      <c r="P25" s="220">
        <v>5</v>
      </c>
      <c r="Q25" s="219">
        <f>IF(AND(ISBLANK(N25),ISBLANK(O25)),"",N25+O25)</f>
        <v>129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86</v>
      </c>
      <c r="E26" s="212">
        <v>33</v>
      </c>
      <c r="F26" s="212">
        <v>2</v>
      </c>
      <c r="G26" s="211">
        <f>IF(AND(ISBLANK(D26),ISBLANK(E26)),"",D26+E26)</f>
        <v>119</v>
      </c>
      <c r="H26" s="210">
        <f>IF(OR(ISNUMBER($G26),ISNUMBER($Q26)),(SIGN(N($G26)-N($Q26))+1)/2,"")</f>
        <v>1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79</v>
      </c>
      <c r="O26" s="212">
        <v>35</v>
      </c>
      <c r="P26" s="212">
        <v>1</v>
      </c>
      <c r="Q26" s="211">
        <f>IF(AND(ISBLANK(N26),ISBLANK(O26)),"",N26+O26)</f>
        <v>114</v>
      </c>
      <c r="R26" s="210">
        <f>IF(ISNUMBER($H26),1-$H26,"")</f>
        <v>0</v>
      </c>
      <c r="S26" s="209">
        <f>IF(ISNUMBER($I26),1-$I26,"")</f>
        <v>1</v>
      </c>
    </row>
    <row r="27" spans="1:19" ht="15.75" customHeight="1" thickBot="1">
      <c r="A27" s="208">
        <v>14860</v>
      </c>
      <c r="B27" s="207"/>
      <c r="C27" s="206" t="s">
        <v>12</v>
      </c>
      <c r="D27" s="203">
        <f>IF(ISNUMBER($G27),SUM(D23:D26),"")</f>
        <v>331</v>
      </c>
      <c r="E27" s="205">
        <f>IF(ISNUMBER($G27),SUM(E23:E26),"")</f>
        <v>121</v>
      </c>
      <c r="F27" s="205">
        <f>IF(ISNUMBER($G27),SUM(F23:F26),"")</f>
        <v>14</v>
      </c>
      <c r="G27" s="204">
        <f>IF(SUM($G23:$G26)+SUM($Q23:$Q26)&gt;0,SUM(G23:G26),"")</f>
        <v>452</v>
      </c>
      <c r="H27" s="203">
        <f>IF(ISNUMBER($G27),SUM(H23:H26),"")</f>
        <v>1</v>
      </c>
      <c r="I27" s="202"/>
      <c r="K27" s="208">
        <v>4646</v>
      </c>
      <c r="L27" s="207"/>
      <c r="M27" s="206" t="s">
        <v>12</v>
      </c>
      <c r="N27" s="203">
        <f>IF(ISNUMBER($G27),SUM(N23:N26),"")</f>
        <v>342</v>
      </c>
      <c r="O27" s="205">
        <f>IF(ISNUMBER($G27),SUM(O23:O26),"")</f>
        <v>128</v>
      </c>
      <c r="P27" s="205">
        <f>IF(ISNUMBER($G27),SUM(P23:P26),"")</f>
        <v>11</v>
      </c>
      <c r="Q27" s="204">
        <f>IF(SUM($G23:$G26)+SUM($Q23:$Q26)&gt;0,SUM(Q23:Q26),"")</f>
        <v>470</v>
      </c>
      <c r="R27" s="203">
        <f>IF(ISNUMBER($G27),SUM(R23:R26),"")</f>
        <v>3</v>
      </c>
      <c r="S27" s="202"/>
    </row>
    <row r="28" spans="1:19" ht="12.75" customHeight="1">
      <c r="A28" s="233" t="s">
        <v>79</v>
      </c>
      <c r="B28" s="232"/>
      <c r="C28" s="231">
        <v>1</v>
      </c>
      <c r="D28" s="230">
        <v>90</v>
      </c>
      <c r="E28" s="229">
        <v>54</v>
      </c>
      <c r="F28" s="229">
        <v>0</v>
      </c>
      <c r="G28" s="228">
        <f>IF(AND(ISBLANK(D28),ISBLANK(E28)),"",D28+E28)</f>
        <v>144</v>
      </c>
      <c r="H28" s="227">
        <f>IF(OR(ISNUMBER($G28),ISNUMBER($Q28)),(SIGN(N($G28)-N($Q28))+1)/2,"")</f>
        <v>1</v>
      </c>
      <c r="I28" s="217"/>
      <c r="K28" s="233" t="s">
        <v>78</v>
      </c>
      <c r="L28" s="232"/>
      <c r="M28" s="231">
        <v>1</v>
      </c>
      <c r="N28" s="230">
        <v>88</v>
      </c>
      <c r="O28" s="229">
        <v>42</v>
      </c>
      <c r="P28" s="229">
        <v>0</v>
      </c>
      <c r="Q28" s="228">
        <f>IF(AND(ISBLANK(N28),ISBLANK(O28)),"",N28+O28)</f>
        <v>130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97</v>
      </c>
      <c r="E29" s="220">
        <v>27</v>
      </c>
      <c r="F29" s="220">
        <v>1</v>
      </c>
      <c r="G29" s="219">
        <f>IF(AND(ISBLANK(D29),ISBLANK(E29)),"",D29+E29)</f>
        <v>124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83</v>
      </c>
      <c r="O29" s="220">
        <v>52</v>
      </c>
      <c r="P29" s="220">
        <v>0</v>
      </c>
      <c r="Q29" s="219">
        <f>IF(AND(ISBLANK(N29),ISBLANK(O29)),"",N29+O29)</f>
        <v>135</v>
      </c>
      <c r="R29" s="218">
        <f>IF(ISNUMBER($H29),1-$H29,"")</f>
        <v>1</v>
      </c>
      <c r="S29" s="217"/>
    </row>
    <row r="30" spans="1:19" ht="12.75" customHeight="1" thickBot="1">
      <c r="A30" s="224" t="s">
        <v>77</v>
      </c>
      <c r="B30" s="223"/>
      <c r="C30" s="222">
        <v>3</v>
      </c>
      <c r="D30" s="221">
        <v>81</v>
      </c>
      <c r="E30" s="220">
        <v>50</v>
      </c>
      <c r="F30" s="220">
        <v>1</v>
      </c>
      <c r="G30" s="219">
        <f>IF(AND(ISBLANK(D30),ISBLANK(E30)),"",D30+E30)</f>
        <v>131</v>
      </c>
      <c r="H30" s="218">
        <f>IF(OR(ISNUMBER($G30),ISNUMBER($Q30)),(SIGN(N($G30)-N($Q30))+1)/2,"")</f>
        <v>0</v>
      </c>
      <c r="I30" s="217"/>
      <c r="K30" s="224" t="s">
        <v>76</v>
      </c>
      <c r="L30" s="223"/>
      <c r="M30" s="222">
        <v>3</v>
      </c>
      <c r="N30" s="221">
        <v>89</v>
      </c>
      <c r="O30" s="220">
        <v>43</v>
      </c>
      <c r="P30" s="220">
        <v>0</v>
      </c>
      <c r="Q30" s="219">
        <f>IF(AND(ISBLANK(N30),ISBLANK(O30)),"",N30+O30)</f>
        <v>132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89</v>
      </c>
      <c r="E31" s="212">
        <v>54</v>
      </c>
      <c r="F31" s="212">
        <v>1</v>
      </c>
      <c r="G31" s="211">
        <f>IF(AND(ISBLANK(D31),ISBLANK(E31)),"",D31+E31)</f>
        <v>143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82</v>
      </c>
      <c r="O31" s="212">
        <v>41</v>
      </c>
      <c r="P31" s="212">
        <v>2</v>
      </c>
      <c r="Q31" s="211">
        <f>IF(AND(ISBLANK(N31),ISBLANK(O31)),"",N31+O31)</f>
        <v>123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1189</v>
      </c>
      <c r="B32" s="207"/>
      <c r="C32" s="206" t="s">
        <v>12</v>
      </c>
      <c r="D32" s="203">
        <f>IF(ISNUMBER($G32),SUM(D28:D31),"")</f>
        <v>357</v>
      </c>
      <c r="E32" s="205">
        <f>IF(ISNUMBER($G32),SUM(E28:E31),"")</f>
        <v>185</v>
      </c>
      <c r="F32" s="205">
        <f>IF(ISNUMBER($G32),SUM(F28:F31),"")</f>
        <v>3</v>
      </c>
      <c r="G32" s="204">
        <f>IF(SUM($G28:$G31)+SUM($Q28:$Q31)&gt;0,SUM(G28:G31),"")</f>
        <v>542</v>
      </c>
      <c r="H32" s="203">
        <f>IF(ISNUMBER($G32),SUM(H28:H31),"")</f>
        <v>2</v>
      </c>
      <c r="I32" s="202"/>
      <c r="K32" s="208">
        <v>9380</v>
      </c>
      <c r="L32" s="207"/>
      <c r="M32" s="206" t="s">
        <v>12</v>
      </c>
      <c r="N32" s="203">
        <f>IF(ISNUMBER($G32),SUM(N28:N31),"")</f>
        <v>342</v>
      </c>
      <c r="O32" s="205">
        <f>IF(ISNUMBER($G32),SUM(O28:O31),"")</f>
        <v>178</v>
      </c>
      <c r="P32" s="205">
        <f>IF(ISNUMBER($G32),SUM(P28:P31),"")</f>
        <v>2</v>
      </c>
      <c r="Q32" s="204">
        <f>IF(SUM($G28:$G31)+SUM($Q28:$Q31)&gt;0,SUM(Q28:Q31),"")</f>
        <v>520</v>
      </c>
      <c r="R32" s="203">
        <f>IF(ISNUMBER($G32),SUM(R28:R31),"")</f>
        <v>2</v>
      </c>
      <c r="S32" s="202"/>
    </row>
    <row r="33" spans="1:19" ht="12.75" customHeight="1">
      <c r="A33" s="233" t="s">
        <v>75</v>
      </c>
      <c r="B33" s="232"/>
      <c r="C33" s="231">
        <v>1</v>
      </c>
      <c r="D33" s="230">
        <v>87</v>
      </c>
      <c r="E33" s="229">
        <v>45</v>
      </c>
      <c r="F33" s="229">
        <v>0</v>
      </c>
      <c r="G33" s="228">
        <f>IF(AND(ISBLANK(D33),ISBLANK(E33)),"",D33+E33)</f>
        <v>132</v>
      </c>
      <c r="H33" s="227">
        <f>IF(OR(ISNUMBER($G33),ISNUMBER($Q33)),(SIGN(N($G33)-N($Q33))+1)/2,"")</f>
        <v>0</v>
      </c>
      <c r="I33" s="217"/>
      <c r="K33" s="233" t="s">
        <v>74</v>
      </c>
      <c r="L33" s="232"/>
      <c r="M33" s="231">
        <v>1</v>
      </c>
      <c r="N33" s="230">
        <v>100</v>
      </c>
      <c r="O33" s="229">
        <v>34</v>
      </c>
      <c r="P33" s="229">
        <v>2</v>
      </c>
      <c r="Q33" s="228">
        <f>IF(AND(ISBLANK(N33),ISBLANK(O33)),"",N33+O33)</f>
        <v>134</v>
      </c>
      <c r="R33" s="227">
        <f>IF(ISNUMBER($H33),1-$H33,"")</f>
        <v>1</v>
      </c>
      <c r="S33" s="217"/>
    </row>
    <row r="34" spans="1:19" ht="12.75" customHeight="1">
      <c r="A34" s="226"/>
      <c r="B34" s="225"/>
      <c r="C34" s="222">
        <v>2</v>
      </c>
      <c r="D34" s="221">
        <v>85</v>
      </c>
      <c r="E34" s="220">
        <v>36</v>
      </c>
      <c r="F34" s="220">
        <v>0</v>
      </c>
      <c r="G34" s="219">
        <f>IF(AND(ISBLANK(D34),ISBLANK(E34)),"",D34+E34)</f>
        <v>121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71</v>
      </c>
      <c r="O34" s="220">
        <v>43</v>
      </c>
      <c r="P34" s="220">
        <v>2</v>
      </c>
      <c r="Q34" s="219">
        <f>IF(AND(ISBLANK(N34),ISBLANK(O34)),"",N34+O34)</f>
        <v>114</v>
      </c>
      <c r="R34" s="218">
        <f>IF(ISNUMBER($H34),1-$H34,"")</f>
        <v>0</v>
      </c>
      <c r="S34" s="217"/>
    </row>
    <row r="35" spans="1:19" ht="12.75" customHeight="1" thickBot="1">
      <c r="A35" s="224" t="s">
        <v>73</v>
      </c>
      <c r="B35" s="223"/>
      <c r="C35" s="222">
        <v>3</v>
      </c>
      <c r="D35" s="221">
        <v>81</v>
      </c>
      <c r="E35" s="220">
        <v>51</v>
      </c>
      <c r="F35" s="220">
        <v>1</v>
      </c>
      <c r="G35" s="219">
        <f>IF(AND(ISBLANK(D35),ISBLANK(E35)),"",D35+E35)</f>
        <v>132</v>
      </c>
      <c r="H35" s="218">
        <f>IF(OR(ISNUMBER($G35),ISNUMBER($Q35)),(SIGN(N($G35)-N($Q35))+1)/2,"")</f>
        <v>1</v>
      </c>
      <c r="I35" s="217"/>
      <c r="K35" s="224" t="s">
        <v>72</v>
      </c>
      <c r="L35" s="223"/>
      <c r="M35" s="222">
        <v>3</v>
      </c>
      <c r="N35" s="221">
        <v>80</v>
      </c>
      <c r="O35" s="220">
        <v>50</v>
      </c>
      <c r="P35" s="220">
        <v>1</v>
      </c>
      <c r="Q35" s="219">
        <f>IF(AND(ISBLANK(N35),ISBLANK(O35)),"",N35+O35)</f>
        <v>130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84</v>
      </c>
      <c r="E36" s="212">
        <v>45</v>
      </c>
      <c r="F36" s="212">
        <v>0</v>
      </c>
      <c r="G36" s="211">
        <f>IF(AND(ISBLANK(D36),ISBLANK(E36)),"",D36+E36)</f>
        <v>129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82</v>
      </c>
      <c r="O36" s="212">
        <v>42</v>
      </c>
      <c r="P36" s="212">
        <v>0</v>
      </c>
      <c r="Q36" s="211">
        <f>IF(AND(ISBLANK(N36),ISBLANK(O36)),"",N36+O36)</f>
        <v>124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3097</v>
      </c>
      <c r="B37" s="207"/>
      <c r="C37" s="206" t="s">
        <v>12</v>
      </c>
      <c r="D37" s="203">
        <f>IF(ISNUMBER($G37),SUM(D33:D36),"")</f>
        <v>337</v>
      </c>
      <c r="E37" s="205">
        <f>IF(ISNUMBER($G37),SUM(E33:E36),"")</f>
        <v>177</v>
      </c>
      <c r="F37" s="205">
        <f>IF(ISNUMBER($G37),SUM(F33:F36),"")</f>
        <v>1</v>
      </c>
      <c r="G37" s="204">
        <f>IF(SUM($G33:$G36)+SUM($Q33:$Q36)&gt;0,SUM(G33:G36),"")</f>
        <v>514</v>
      </c>
      <c r="H37" s="203">
        <f>IF(ISNUMBER($G37),SUM(H33:H36),"")</f>
        <v>3</v>
      </c>
      <c r="I37" s="202"/>
      <c r="K37" s="208">
        <v>20938</v>
      </c>
      <c r="L37" s="207"/>
      <c r="M37" s="206" t="s">
        <v>12</v>
      </c>
      <c r="N37" s="203">
        <f>IF(ISNUMBER($G37),SUM(N33:N36),"")</f>
        <v>333</v>
      </c>
      <c r="O37" s="205">
        <f>IF(ISNUMBER($G37),SUM(O33:O36),"")</f>
        <v>169</v>
      </c>
      <c r="P37" s="205">
        <f>IF(ISNUMBER($G37),SUM(P33:P36),"")</f>
        <v>5</v>
      </c>
      <c r="Q37" s="204">
        <f>IF(SUM($G33:$G36)+SUM($Q33:$Q36)&gt;0,SUM(Q33:Q36),"")</f>
        <v>502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2045</v>
      </c>
      <c r="E39" s="197">
        <f>IF(ISNUMBER($G39),SUM(E12,E17,E22,E27,E32,E37),"")</f>
        <v>974</v>
      </c>
      <c r="F39" s="197">
        <f>IF(ISNUMBER($G39),SUM(F12,F17,F22,F27,F32,F37),"")</f>
        <v>39</v>
      </c>
      <c r="G39" s="196">
        <f>IF(SUM($G$8:$G$37)+SUM($Q$8:$Q$37)&gt;0,SUM(G12,G17,G22,G27,G32,G37),"")</f>
        <v>3019</v>
      </c>
      <c r="H39" s="195">
        <f>IF(SUM($G$8:$G$37)+SUM($Q$8:$Q$37)&gt;0,SUM(H12,H17,H22,H27,H32,H37),"")</f>
        <v>11</v>
      </c>
      <c r="I39" s="194">
        <f>IF(ISNUMBER($G39),(SIGN($G39-$Q39)+1)/IF(COUNT(I$11,I$16,I$21,I$26,I$31,I$36)&gt;3,1,2),"")</f>
        <v>0</v>
      </c>
      <c r="K39" s="201"/>
      <c r="L39" s="200"/>
      <c r="M39" s="199" t="s">
        <v>15</v>
      </c>
      <c r="N39" s="198">
        <f>IF(ISNUMBER($G39),SUM(N12,N17,N22,N27,N32,N37),"")</f>
        <v>2064</v>
      </c>
      <c r="O39" s="197">
        <f>IF(ISNUMBER($G39),SUM(O12,O17,O22,O27,O32,O37),"")</f>
        <v>992</v>
      </c>
      <c r="P39" s="197">
        <f>IF(ISNUMBER($G39),SUM(P12,P17,P22,P27,P32,P37),"")</f>
        <v>34</v>
      </c>
      <c r="Q39" s="196">
        <f>IF(SUM($G$8:$G$37)+SUM($Q$8:$Q$37)&gt;0,SUM(Q12,Q17,Q22,Q27,Q32,Q37),"")</f>
        <v>3056</v>
      </c>
      <c r="R39" s="195">
        <f>IF(SUM($G$8:$G$37)+SUM($Q$8:$Q$37)&gt;0,SUM(R12,R17,R22,R27,R32,R37),"")</f>
        <v>13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71</v>
      </c>
      <c r="D41" s="193"/>
      <c r="E41" s="193"/>
      <c r="G41" s="192" t="s">
        <v>16</v>
      </c>
      <c r="H41" s="192"/>
      <c r="I41" s="191">
        <f>IF(ISNUMBER(I$39),SUM(I11,I16,I21,I26,I31,I36,I39),"")</f>
        <v>4</v>
      </c>
      <c r="K41" s="185"/>
      <c r="L41" s="187" t="s">
        <v>22</v>
      </c>
      <c r="M41" s="193" t="s">
        <v>70</v>
      </c>
      <c r="N41" s="193"/>
      <c r="O41" s="193"/>
      <c r="Q41" s="192" t="s">
        <v>16</v>
      </c>
      <c r="R41" s="192"/>
      <c r="S41" s="191">
        <f>IF(ISNUMBER(S$39),SUM(S11,S16,S21,S26,S31,S36,S39),"")</f>
        <v>4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69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68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  T J  Centropen Dačice –    T J Loko Č. Budějovice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>
        <v>0.5555555555555556</v>
      </c>
      <c r="D47" s="180"/>
      <c r="I47" s="179" t="s">
        <v>34</v>
      </c>
      <c r="J47" s="180">
        <v>10</v>
      </c>
      <c r="K47" s="180"/>
      <c r="P47" s="179" t="s">
        <v>35</v>
      </c>
      <c r="Q47" s="178">
        <v>42247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67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J46:K46"/>
    <mergeCell ref="C47:D47"/>
    <mergeCell ref="J47:K47"/>
    <mergeCell ref="G41:H41"/>
    <mergeCell ref="C46:D46"/>
    <mergeCell ref="I36:I37"/>
    <mergeCell ref="K35:L36"/>
    <mergeCell ref="K37:L37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41200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40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52</v>
      </c>
      <c r="B8" s="74"/>
      <c r="C8" s="10">
        <v>1</v>
      </c>
      <c r="D8" s="11">
        <v>82</v>
      </c>
      <c r="E8" s="12">
        <v>43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73" t="s">
        <v>55</v>
      </c>
      <c r="L8" s="74"/>
      <c r="M8" s="10">
        <v>1</v>
      </c>
      <c r="N8" s="11">
        <v>89</v>
      </c>
      <c r="O8" s="12">
        <v>43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36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43</v>
      </c>
      <c r="P9" s="18">
        <v>2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77" t="s">
        <v>42</v>
      </c>
      <c r="B10" s="78"/>
      <c r="C10" s="16">
        <v>3</v>
      </c>
      <c r="D10" s="17">
        <v>88</v>
      </c>
      <c r="E10" s="18">
        <v>35</v>
      </c>
      <c r="F10" s="18">
        <v>0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77" t="s">
        <v>56</v>
      </c>
      <c r="L10" s="78"/>
      <c r="M10" s="16">
        <v>3</v>
      </c>
      <c r="N10" s="17">
        <v>96</v>
      </c>
      <c r="O10" s="18">
        <v>36</v>
      </c>
      <c r="P10" s="18">
        <v>1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76</v>
      </c>
      <c r="E11" s="23">
        <v>43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97</v>
      </c>
      <c r="O11" s="23">
        <v>36</v>
      </c>
      <c r="P11" s="23">
        <v>2</v>
      </c>
      <c r="Q11" s="24">
        <f>IF(AND(ISBLANK(N11),ISBLANK(O11)),"",N11+O11)</f>
        <v>133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17028</v>
      </c>
      <c r="B12" s="82"/>
      <c r="C12" s="26" t="s">
        <v>12</v>
      </c>
      <c r="D12" s="27">
        <f>IF(ISNUMBER($G12),SUM(D8:D11),"")</f>
        <v>339</v>
      </c>
      <c r="E12" s="28">
        <f>IF(ISNUMBER($G12),SUM(E8:E11),"")</f>
        <v>157</v>
      </c>
      <c r="F12" s="28">
        <f>IF(ISNUMBER($G12),SUM(F8:F11),"")</f>
        <v>3</v>
      </c>
      <c r="G12" s="29">
        <f>IF(SUM($G8:$G11)+SUM($Q8:$Q11)&gt;0,SUM(G8:G11),"")</f>
        <v>496</v>
      </c>
      <c r="H12" s="27">
        <f>IF(ISNUMBER($G12),SUM(H8:H11),"")</f>
        <v>0</v>
      </c>
      <c r="I12" s="72"/>
      <c r="K12" s="81">
        <v>19320</v>
      </c>
      <c r="L12" s="82"/>
      <c r="M12" s="26" t="s">
        <v>12</v>
      </c>
      <c r="N12" s="27">
        <f>IF(ISNUMBER($G12),SUM(N8:N11),"")</f>
        <v>372</v>
      </c>
      <c r="O12" s="28">
        <f>IF(ISNUMBER($G12),SUM(O8:O11),"")</f>
        <v>158</v>
      </c>
      <c r="P12" s="28">
        <f>IF(ISNUMBER($G12),SUM(P8:P11),"")</f>
        <v>6</v>
      </c>
      <c r="Q12" s="29">
        <f>IF(SUM($G8:$G11)+SUM($Q8:$Q11)&gt;0,SUM(Q8:Q11),"")</f>
        <v>530</v>
      </c>
      <c r="R12" s="27">
        <f>IF(ISNUMBER($G12),SUM(R8:R11),"")</f>
        <v>4</v>
      </c>
      <c r="S12" s="72"/>
    </row>
    <row r="13" spans="1:19" ht="12.75" customHeight="1">
      <c r="A13" s="73" t="s">
        <v>45</v>
      </c>
      <c r="B13" s="74"/>
      <c r="C13" s="10">
        <v>1</v>
      </c>
      <c r="D13" s="11">
        <v>77</v>
      </c>
      <c r="E13" s="12">
        <v>41</v>
      </c>
      <c r="F13" s="12">
        <v>2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73" t="s">
        <v>57</v>
      </c>
      <c r="L13" s="74"/>
      <c r="M13" s="10">
        <v>1</v>
      </c>
      <c r="N13" s="11">
        <v>89</v>
      </c>
      <c r="O13" s="12">
        <v>45</v>
      </c>
      <c r="P13" s="12">
        <v>1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86</v>
      </c>
      <c r="E14" s="18">
        <v>43</v>
      </c>
      <c r="F14" s="18">
        <v>2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54</v>
      </c>
      <c r="P14" s="18">
        <v>1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77" t="s">
        <v>46</v>
      </c>
      <c r="B15" s="78"/>
      <c r="C15" s="16">
        <v>3</v>
      </c>
      <c r="D15" s="17">
        <v>82</v>
      </c>
      <c r="E15" s="18">
        <v>42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7" t="s">
        <v>58</v>
      </c>
      <c r="L15" s="78"/>
      <c r="M15" s="16">
        <v>3</v>
      </c>
      <c r="N15" s="17">
        <v>78</v>
      </c>
      <c r="O15" s="18">
        <v>52</v>
      </c>
      <c r="P15" s="18">
        <v>1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32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35</v>
      </c>
      <c r="P16" s="23">
        <v>1</v>
      </c>
      <c r="Q16" s="24">
        <f>IF(AND(ISBLANK(N16),ISBLANK(O16)),"",N16+O16)</f>
        <v>125</v>
      </c>
      <c r="R16" s="25">
        <f>IF(ISNUMBER($H16),1-$H16,"")</f>
        <v>0</v>
      </c>
      <c r="S16" s="71">
        <f>IF(ISNUMBER($I16),1-$I16,"")</f>
        <v>1</v>
      </c>
    </row>
    <row r="17" spans="1:19" ht="15.75" customHeight="1" thickBot="1">
      <c r="A17" s="81">
        <v>11316</v>
      </c>
      <c r="B17" s="82"/>
      <c r="C17" s="26" t="s">
        <v>12</v>
      </c>
      <c r="D17" s="27">
        <f>IF(ISNUMBER($G17),SUM(D13:D16),"")</f>
        <v>341</v>
      </c>
      <c r="E17" s="28">
        <f>IF(ISNUMBER($G17),SUM(E13:E16),"")</f>
        <v>158</v>
      </c>
      <c r="F17" s="28">
        <f>IF(ISNUMBER($G17),SUM(F13:F16),"")</f>
        <v>6</v>
      </c>
      <c r="G17" s="29">
        <f>IF(SUM($G13:$G16)+SUM($Q13:$Q16)&gt;0,SUM(G13:G16),"")</f>
        <v>499</v>
      </c>
      <c r="H17" s="27">
        <f>IF(ISNUMBER($G17),SUM(H13:H16),"")</f>
        <v>1</v>
      </c>
      <c r="I17" s="72"/>
      <c r="K17" s="81">
        <v>2147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186</v>
      </c>
      <c r="P17" s="28">
        <f>IF(ISNUMBER($G17),SUM(P13:P16),"")</f>
        <v>4</v>
      </c>
      <c r="Q17" s="29">
        <f>IF(SUM($G13:$G16)+SUM($Q13:$Q16)&gt;0,SUM(Q13:Q16),"")</f>
        <v>531</v>
      </c>
      <c r="R17" s="27">
        <f>IF(ISNUMBER($G17),SUM(R13:R16),"")</f>
        <v>3</v>
      </c>
      <c r="S17" s="72"/>
    </row>
    <row r="18" spans="1:19" ht="12.75" customHeight="1">
      <c r="A18" s="73" t="s">
        <v>47</v>
      </c>
      <c r="B18" s="74"/>
      <c r="C18" s="10">
        <v>1</v>
      </c>
      <c r="D18" s="11">
        <v>83</v>
      </c>
      <c r="E18" s="12">
        <v>41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73" t="s">
        <v>59</v>
      </c>
      <c r="L18" s="74"/>
      <c r="M18" s="10">
        <v>1</v>
      </c>
      <c r="N18" s="11">
        <v>85</v>
      </c>
      <c r="O18" s="12">
        <v>36</v>
      </c>
      <c r="P18" s="12">
        <v>1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79</v>
      </c>
      <c r="E19" s="18">
        <v>35</v>
      </c>
      <c r="F19" s="18">
        <v>1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43</v>
      </c>
      <c r="P19" s="18">
        <v>0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77" t="s">
        <v>41</v>
      </c>
      <c r="B20" s="78"/>
      <c r="C20" s="16">
        <v>3</v>
      </c>
      <c r="D20" s="17">
        <v>84</v>
      </c>
      <c r="E20" s="18">
        <v>36</v>
      </c>
      <c r="F20" s="18">
        <v>2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77" t="s">
        <v>60</v>
      </c>
      <c r="L20" s="78"/>
      <c r="M20" s="16">
        <v>3</v>
      </c>
      <c r="N20" s="17">
        <v>94</v>
      </c>
      <c r="O20" s="18">
        <v>51</v>
      </c>
      <c r="P20" s="18">
        <v>0</v>
      </c>
      <c r="Q20" s="19">
        <f>IF(AND(ISBLANK(N20),ISBLANK(O20)),"",N20+O20)</f>
        <v>145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78</v>
      </c>
      <c r="E21" s="23">
        <v>35</v>
      </c>
      <c r="F21" s="23">
        <v>1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81</v>
      </c>
      <c r="O21" s="23">
        <v>41</v>
      </c>
      <c r="P21" s="23">
        <v>0</v>
      </c>
      <c r="Q21" s="24">
        <f>IF(AND(ISBLANK(N21),ISBLANK(O21)),"",N21+O21)</f>
        <v>122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3893</v>
      </c>
      <c r="B22" s="82"/>
      <c r="C22" s="26" t="s">
        <v>12</v>
      </c>
      <c r="D22" s="27">
        <f>IF(ISNUMBER($G22),SUM(D18:D21),"")</f>
        <v>324</v>
      </c>
      <c r="E22" s="28">
        <f>IF(ISNUMBER($G22),SUM(E18:E21),"")</f>
        <v>147</v>
      </c>
      <c r="F22" s="28">
        <f>IF(ISNUMBER($G22),SUM(F18:F21),"")</f>
        <v>5</v>
      </c>
      <c r="G22" s="29">
        <f>IF(SUM($G18:$G21)+SUM($Q18:$Q21)&gt;0,SUM(G18:G21),"")</f>
        <v>471</v>
      </c>
      <c r="H22" s="27">
        <f>IF(ISNUMBER($G22),SUM(H18:H21),"")</f>
        <v>1</v>
      </c>
      <c r="I22" s="72"/>
      <c r="K22" s="81">
        <v>4113</v>
      </c>
      <c r="L22" s="82"/>
      <c r="M22" s="26" t="s">
        <v>12</v>
      </c>
      <c r="N22" s="27">
        <f>IF(ISNUMBER($G22),SUM(N18:N21),"")</f>
        <v>343</v>
      </c>
      <c r="O22" s="28">
        <f>IF(ISNUMBER($G22),SUM(O18:O21),"")</f>
        <v>171</v>
      </c>
      <c r="P22" s="28">
        <f>IF(ISNUMBER($G22),SUM(P18:P21),"")</f>
        <v>1</v>
      </c>
      <c r="Q22" s="29">
        <f>IF(SUM($G18:$G21)+SUM($Q18:$Q21)&gt;0,SUM(Q18:Q21),"")</f>
        <v>514</v>
      </c>
      <c r="R22" s="27">
        <f>IF(ISNUMBER($G22),SUM(R18:R21),"")</f>
        <v>3</v>
      </c>
      <c r="S22" s="72"/>
    </row>
    <row r="23" spans="1:19" ht="12.75" customHeight="1">
      <c r="A23" s="73" t="s">
        <v>48</v>
      </c>
      <c r="B23" s="74"/>
      <c r="C23" s="10">
        <v>1</v>
      </c>
      <c r="D23" s="11">
        <v>83</v>
      </c>
      <c r="E23" s="12">
        <v>45</v>
      </c>
      <c r="F23" s="12">
        <v>1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73" t="s">
        <v>61</v>
      </c>
      <c r="L23" s="74"/>
      <c r="M23" s="10">
        <v>1</v>
      </c>
      <c r="N23" s="11">
        <v>81</v>
      </c>
      <c r="O23" s="12">
        <v>45</v>
      </c>
      <c r="P23" s="12">
        <v>3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100</v>
      </c>
      <c r="E24" s="18">
        <v>45</v>
      </c>
      <c r="F24" s="18">
        <v>1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87</v>
      </c>
      <c r="O24" s="18">
        <v>51</v>
      </c>
      <c r="P24" s="18">
        <v>3</v>
      </c>
      <c r="Q24" s="19">
        <f>IF(AND(ISBLANK(N24),ISBLANK(O24)),"",N24+O24)</f>
        <v>138</v>
      </c>
      <c r="R24" s="20">
        <f>IF(ISNUMBER($H24),1-$H24,"")</f>
        <v>0</v>
      </c>
      <c r="S24" s="15"/>
    </row>
    <row r="25" spans="1:19" ht="12.75" customHeight="1" thickBot="1">
      <c r="A25" s="77" t="s">
        <v>49</v>
      </c>
      <c r="B25" s="78"/>
      <c r="C25" s="16">
        <v>3</v>
      </c>
      <c r="D25" s="17">
        <v>99</v>
      </c>
      <c r="E25" s="18">
        <v>35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7" t="s">
        <v>62</v>
      </c>
      <c r="L25" s="78"/>
      <c r="M25" s="16">
        <v>3</v>
      </c>
      <c r="N25" s="17">
        <v>94</v>
      </c>
      <c r="O25" s="18">
        <v>36</v>
      </c>
      <c r="P25" s="18">
        <v>0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83</v>
      </c>
      <c r="E26" s="23">
        <v>39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96</v>
      </c>
      <c r="O26" s="23">
        <v>35</v>
      </c>
      <c r="P26" s="23">
        <v>0</v>
      </c>
      <c r="Q26" s="24">
        <f>IF(AND(ISBLANK(N26),ISBLANK(O26)),"",N26+O26)</f>
        <v>131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10004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164</v>
      </c>
      <c r="F27" s="28">
        <f>IF(ISNUMBER($G27),SUM(F23:F26),"")</f>
        <v>7</v>
      </c>
      <c r="G27" s="29">
        <f>IF(SUM($G23:$G26)+SUM($Q23:$Q26)&gt;0,SUM(G23:G26),"")</f>
        <v>529</v>
      </c>
      <c r="H27" s="27">
        <f>IF(ISNUMBER($G27),SUM(H23:H26),"")</f>
        <v>3</v>
      </c>
      <c r="I27" s="72"/>
      <c r="K27" s="81">
        <v>3529</v>
      </c>
      <c r="L27" s="82"/>
      <c r="M27" s="26" t="s">
        <v>12</v>
      </c>
      <c r="N27" s="27">
        <f>IF(ISNUMBER($G27),SUM(N23:N26),"")</f>
        <v>358</v>
      </c>
      <c r="O27" s="28">
        <f>IF(ISNUMBER($G27),SUM(O23:O26),"")</f>
        <v>167</v>
      </c>
      <c r="P27" s="28">
        <f>IF(ISNUMBER($G27),SUM(P23:P26),"")</f>
        <v>6</v>
      </c>
      <c r="Q27" s="29">
        <f>IF(SUM($G23:$G26)+SUM($Q23:$Q26)&gt;0,SUM(Q23:Q26),"")</f>
        <v>525</v>
      </c>
      <c r="R27" s="27">
        <f>IF(ISNUMBER($G27),SUM(R23:R26),"")</f>
        <v>1</v>
      </c>
      <c r="S27" s="72"/>
    </row>
    <row r="28" spans="1:19" ht="12.75" customHeight="1">
      <c r="A28" s="73" t="s">
        <v>50</v>
      </c>
      <c r="B28" s="74"/>
      <c r="C28" s="10">
        <v>1</v>
      </c>
      <c r="D28" s="11">
        <v>82</v>
      </c>
      <c r="E28" s="12">
        <v>51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73" t="s">
        <v>54</v>
      </c>
      <c r="L28" s="74"/>
      <c r="M28" s="10">
        <v>1</v>
      </c>
      <c r="N28" s="11">
        <v>85</v>
      </c>
      <c r="O28" s="12">
        <v>44</v>
      </c>
      <c r="P28" s="12">
        <v>0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86</v>
      </c>
      <c r="E29" s="18">
        <v>27</v>
      </c>
      <c r="F29" s="18">
        <v>4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84</v>
      </c>
      <c r="O29" s="18">
        <v>43</v>
      </c>
      <c r="P29" s="18">
        <v>0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77" t="s">
        <v>51</v>
      </c>
      <c r="B30" s="78"/>
      <c r="C30" s="16">
        <v>3</v>
      </c>
      <c r="D30" s="17">
        <v>87</v>
      </c>
      <c r="E30" s="18">
        <v>45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77" t="s">
        <v>49</v>
      </c>
      <c r="L30" s="78"/>
      <c r="M30" s="16">
        <v>3</v>
      </c>
      <c r="N30" s="17">
        <v>98</v>
      </c>
      <c r="O30" s="18">
        <v>52</v>
      </c>
      <c r="P30" s="18">
        <v>0</v>
      </c>
      <c r="Q30" s="19">
        <f>IF(AND(ISBLANK(N30),ISBLANK(O30)),"",N30+O30)</f>
        <v>150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87</v>
      </c>
      <c r="E31" s="23">
        <v>36</v>
      </c>
      <c r="F31" s="23">
        <v>3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92</v>
      </c>
      <c r="O31" s="23">
        <v>45</v>
      </c>
      <c r="P31" s="23">
        <v>0</v>
      </c>
      <c r="Q31" s="24">
        <f>IF(AND(ISBLANK(N31),ISBLANK(O31)),"",N31+O31)</f>
        <v>137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12200</v>
      </c>
      <c r="B32" s="82"/>
      <c r="C32" s="26" t="s">
        <v>12</v>
      </c>
      <c r="D32" s="27">
        <f>IF(ISNUMBER($G32),SUM(D28:D31),"")</f>
        <v>342</v>
      </c>
      <c r="E32" s="28">
        <f>IF(ISNUMBER($G32),SUM(E28:E31),"")</f>
        <v>159</v>
      </c>
      <c r="F32" s="28">
        <f>IF(ISNUMBER($G32),SUM(F28:F31),"")</f>
        <v>9</v>
      </c>
      <c r="G32" s="29">
        <f>IF(SUM($G28:$G31)+SUM($Q28:$Q31)&gt;0,SUM(G28:G31),"")</f>
        <v>501</v>
      </c>
      <c r="H32" s="27">
        <f>IF(ISNUMBER($G32),SUM(H28:H31),"")</f>
        <v>1</v>
      </c>
      <c r="I32" s="72"/>
      <c r="K32" s="81">
        <v>4109</v>
      </c>
      <c r="L32" s="82"/>
      <c r="M32" s="26" t="s">
        <v>12</v>
      </c>
      <c r="N32" s="27">
        <f>IF(ISNUMBER($G32),SUM(N28:N31),"")</f>
        <v>359</v>
      </c>
      <c r="O32" s="28">
        <f>IF(ISNUMBER($G32),SUM(O28:O31),"")</f>
        <v>184</v>
      </c>
      <c r="P32" s="28">
        <f>IF(ISNUMBER($G32),SUM(P28:P31),"")</f>
        <v>0</v>
      </c>
      <c r="Q32" s="29">
        <f>IF(SUM($G28:$G31)+SUM($Q28:$Q31)&gt;0,SUM(Q28:Q31),"")</f>
        <v>543</v>
      </c>
      <c r="R32" s="27">
        <f>IF(ISNUMBER($G32),SUM(R28:R31),"")</f>
        <v>3</v>
      </c>
      <c r="S32" s="72"/>
    </row>
    <row r="33" spans="1:19" ht="12.75" customHeight="1">
      <c r="A33" s="73" t="s">
        <v>43</v>
      </c>
      <c r="B33" s="74"/>
      <c r="C33" s="10">
        <v>1</v>
      </c>
      <c r="D33" s="11">
        <v>90</v>
      </c>
      <c r="E33" s="12">
        <v>34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73" t="s">
        <v>63</v>
      </c>
      <c r="L33" s="74"/>
      <c r="M33" s="10">
        <v>1</v>
      </c>
      <c r="N33" s="11">
        <v>92</v>
      </c>
      <c r="O33" s="12">
        <v>36</v>
      </c>
      <c r="P33" s="12">
        <v>1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82</v>
      </c>
      <c r="E34" s="18">
        <v>41</v>
      </c>
      <c r="F34" s="18">
        <v>2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34</v>
      </c>
      <c r="P34" s="18">
        <v>2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77" t="s">
        <v>44</v>
      </c>
      <c r="B35" s="78"/>
      <c r="C35" s="16">
        <v>3</v>
      </c>
      <c r="D35" s="17">
        <v>79</v>
      </c>
      <c r="E35" s="18">
        <v>35</v>
      </c>
      <c r="F35" s="18">
        <v>5</v>
      </c>
      <c r="G35" s="19">
        <f>IF(AND(ISBLANK(D35),ISBLANK(E35)),"",D35+E35)</f>
        <v>114</v>
      </c>
      <c r="H35" s="20">
        <f>IF(OR(ISNUMBER($G35),ISNUMBER($Q35)),(SIGN(N($G35)-N($Q35))+1)/2,"")</f>
        <v>1</v>
      </c>
      <c r="I35" s="15"/>
      <c r="K35" s="77" t="s">
        <v>64</v>
      </c>
      <c r="L35" s="78"/>
      <c r="M35" s="16">
        <v>3</v>
      </c>
      <c r="N35" s="17">
        <v>85</v>
      </c>
      <c r="O35" s="18">
        <v>25</v>
      </c>
      <c r="P35" s="18">
        <v>4</v>
      </c>
      <c r="Q35" s="19">
        <f>IF(AND(ISBLANK(N35),ISBLANK(O35)),"",N35+O35)</f>
        <v>110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85</v>
      </c>
      <c r="E36" s="23">
        <v>43</v>
      </c>
      <c r="F36" s="23">
        <v>0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91</v>
      </c>
      <c r="O36" s="23">
        <v>44</v>
      </c>
      <c r="P36" s="23">
        <v>1</v>
      </c>
      <c r="Q36" s="24">
        <f>IF(AND(ISBLANK(N36),ISBLANK(O36)),"",N36+O36)</f>
        <v>135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18177</v>
      </c>
      <c r="B37" s="82"/>
      <c r="C37" s="26" t="s">
        <v>12</v>
      </c>
      <c r="D37" s="27">
        <f>IF(ISNUMBER($G37),SUM(D33:D36),"")</f>
        <v>336</v>
      </c>
      <c r="E37" s="28">
        <f>IF(ISNUMBER($G37),SUM(E33:E36),"")</f>
        <v>153</v>
      </c>
      <c r="F37" s="28">
        <f>IF(ISNUMBER($G37),SUM(F33:F36),"")</f>
        <v>8</v>
      </c>
      <c r="G37" s="29">
        <f>IF(SUM($G33:$G36)+SUM($Q33:$Q36)&gt;0,SUM(G33:G36),"")</f>
        <v>489</v>
      </c>
      <c r="H37" s="27">
        <f>IF(ISNUMBER($G37),SUM(H33:H36),"")</f>
        <v>1</v>
      </c>
      <c r="I37" s="72"/>
      <c r="K37" s="81">
        <v>4110</v>
      </c>
      <c r="L37" s="82"/>
      <c r="M37" s="26" t="s">
        <v>12</v>
      </c>
      <c r="N37" s="27">
        <f>IF(ISNUMBER($G37),SUM(N33:N36),"")</f>
        <v>360</v>
      </c>
      <c r="O37" s="28">
        <f>IF(ISNUMBER($G37),SUM(O33:O36),"")</f>
        <v>139</v>
      </c>
      <c r="P37" s="28">
        <f>IF(ISNUMBER($G37),SUM(P33:P36),"")</f>
        <v>8</v>
      </c>
      <c r="Q37" s="29">
        <f>IF(SUM($G33:$G36)+SUM($Q33:$Q36)&gt;0,SUM(Q33:Q36),"")</f>
        <v>499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2047</v>
      </c>
      <c r="E39" s="34">
        <f>IF(ISNUMBER($G39),SUM(E12,E17,E22,E27,E32,E37),"")</f>
        <v>938</v>
      </c>
      <c r="F39" s="34">
        <f>IF(ISNUMBER($G39),SUM(F12,F17,F22,F27,F32,F37),"")</f>
        <v>38</v>
      </c>
      <c r="G39" s="35">
        <f>IF(SUM($G$8:$G$37)+SUM($Q$8:$Q$37)&gt;0,SUM(G12,G17,G22,G27,G32,G37),"")</f>
        <v>2985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1005</v>
      </c>
      <c r="P39" s="34">
        <f>IF(ISNUMBER($G39),SUM(P12,P17,P22,P27,P32,P37),"")</f>
        <v>25</v>
      </c>
      <c r="Q39" s="35">
        <f>IF(SUM($G$8:$G$37)+SUM($Q$8:$Q$37)&gt;0,SUM(Q12,Q17,Q22,Q27,Q32,Q37),"")</f>
        <v>3142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43</v>
      </c>
      <c r="D41" s="125"/>
      <c r="E41" s="125"/>
      <c r="G41" s="104" t="s">
        <v>16</v>
      </c>
      <c r="H41" s="104"/>
      <c r="I41" s="40">
        <f>IF(ISNUMBER(I$39),SUM(I11,I16,I21,I26,I31,I36,I39),"")</f>
        <v>1</v>
      </c>
      <c r="K41" s="38"/>
      <c r="L41" s="39" t="s">
        <v>22</v>
      </c>
      <c r="M41" s="125" t="s">
        <v>54</v>
      </c>
      <c r="N41" s="125"/>
      <c r="O41" s="125"/>
      <c r="Q41" s="104" t="s">
        <v>16</v>
      </c>
      <c r="R41" s="104"/>
      <c r="S41" s="40">
        <f>IF(ISNUMBER(S$39),SUM(S11,S16,S21,S26,S31,S36,S39),"")</f>
        <v>7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53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66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TJ Bižuterie Jablonec nad Nisou</v>
      </c>
    </row>
    <row r="46" spans="2:11" ht="19.5" customHeight="1">
      <c r="B46" s="2" t="s">
        <v>31</v>
      </c>
      <c r="C46" s="113">
        <v>0.75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0.875</v>
      </c>
      <c r="D47" s="116"/>
      <c r="I47" s="2" t="s">
        <v>34</v>
      </c>
      <c r="J47" s="116">
        <v>9</v>
      </c>
      <c r="K47" s="116"/>
      <c r="P47" s="2" t="s">
        <v>35</v>
      </c>
      <c r="Q47" s="108">
        <v>41460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41200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2012-10-18T19:23:50Z</cp:lastPrinted>
  <dcterms:created xsi:type="dcterms:W3CDTF">2005-07-26T20:23:27Z</dcterms:created>
  <dcterms:modified xsi:type="dcterms:W3CDTF">2012-10-20T15:46:10Z</dcterms:modified>
  <cp:category/>
  <cp:version/>
  <cp:contentType/>
  <cp:contentStatus/>
</cp:coreProperties>
</file>